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keikaisv\共有フォルダ\共有フォルダ\相談員\申し込み必要書類\"/>
    </mc:Choice>
  </mc:AlternateContent>
  <xr:revisionPtr revIDLastSave="0" documentId="13_ncr:1_{2888168A-F91C-49A1-884E-C0FB80E730CC}" xr6:coauthVersionLast="47" xr6:coauthVersionMax="47" xr10:uidLastSave="{00000000-0000-0000-0000-000000000000}"/>
  <bookViews>
    <workbookView xWindow="2955" yWindow="4215" windowWidth="23445" windowHeight="13260" tabRatio="858" firstSheet="2" activeTab="3" xr2:uid="{00000000-000D-0000-FFFF-FFFF00000000}"/>
  </bookViews>
  <sheets>
    <sheet name="施設入所" sheetId="1" state="hidden" r:id="rId1"/>
    <sheet name="施設入所H26.4" sheetId="4" state="hidden" r:id="rId2"/>
    <sheet name="R3.8～ くつろぎ従来型" sheetId="19" r:id="rId3"/>
    <sheet name="R3.8 ～ユニット型個室" sheetId="20" r:id="rId4"/>
  </sheets>
  <definedNames>
    <definedName name="_xlnm.Print_Area" localSheetId="3">'R3.8 ～ユニット型個室'!$A$1:$H$39</definedName>
    <definedName name="_xlnm.Print_Area" localSheetId="2">'R3.8～ くつろぎ従来型'!$A$1:$I$41</definedName>
  </definedNames>
  <calcPr calcId="181029"/>
</workbook>
</file>

<file path=xl/calcChain.xml><?xml version="1.0" encoding="utf-8"?>
<calcChain xmlns="http://schemas.openxmlformats.org/spreadsheetml/2006/main">
  <c r="F25" i="20" l="1"/>
  <c r="F24" i="20"/>
  <c r="F23" i="20"/>
  <c r="F22" i="20"/>
  <c r="E11" i="20"/>
  <c r="E12" i="20" s="1"/>
  <c r="F10" i="20"/>
  <c r="F11" i="20" s="1"/>
  <c r="E10" i="20"/>
  <c r="D10" i="20"/>
  <c r="D11" i="20" s="1"/>
  <c r="D20" i="19"/>
  <c r="F19" i="19"/>
  <c r="E19" i="19"/>
  <c r="D19" i="19"/>
  <c r="F13" i="20" l="1"/>
  <c r="F12" i="20"/>
  <c r="F14" i="20" s="1"/>
  <c r="D13" i="20"/>
  <c r="D12" i="20"/>
  <c r="D14" i="20"/>
  <c r="E13" i="20"/>
  <c r="E14" i="20" s="1"/>
  <c r="D18" i="19"/>
  <c r="I25" i="19"/>
  <c r="F25" i="19"/>
  <c r="I27" i="19"/>
  <c r="G41" i="19" s="1"/>
  <c r="I26" i="19"/>
  <c r="I24" i="19"/>
  <c r="I23" i="19"/>
  <c r="F23" i="19"/>
  <c r="F20" i="19"/>
  <c r="E20" i="19"/>
  <c r="E18" i="19"/>
  <c r="F16" i="19"/>
  <c r="I38" i="19" s="1"/>
  <c r="E16" i="19"/>
  <c r="D16" i="19"/>
  <c r="D15" i="19"/>
  <c r="F27" i="19"/>
  <c r="F26" i="19"/>
  <c r="F24" i="19"/>
  <c r="F17" i="19"/>
  <c r="F18" i="19" s="1"/>
  <c r="E17" i="19"/>
  <c r="D17" i="19"/>
  <c r="F15" i="19"/>
  <c r="I33" i="19" s="1"/>
  <c r="E15" i="19"/>
  <c r="F14" i="19"/>
  <c r="E14" i="19"/>
  <c r="D14" i="19"/>
  <c r="F9" i="19"/>
  <c r="F10" i="19" s="1"/>
  <c r="E9" i="19"/>
  <c r="E10" i="19" s="1"/>
  <c r="E11" i="19" s="1"/>
  <c r="D9" i="19"/>
  <c r="D10" i="19" s="1"/>
  <c r="E20" i="20" l="1"/>
  <c r="E39" i="20" s="1"/>
  <c r="E16" i="20"/>
  <c r="E18" i="20"/>
  <c r="E37" i="20" s="1"/>
  <c r="E19" i="20"/>
  <c r="E38" i="20" s="1"/>
  <c r="E17" i="20"/>
  <c r="E36" i="20" s="1"/>
  <c r="E15" i="20"/>
  <c r="F19" i="20"/>
  <c r="F38" i="20" s="1"/>
  <c r="F15" i="20"/>
  <c r="F18" i="20"/>
  <c r="F37" i="20" s="1"/>
  <c r="F17" i="20"/>
  <c r="F36" i="20" s="1"/>
  <c r="F20" i="20"/>
  <c r="F39" i="20" s="1"/>
  <c r="F16" i="20"/>
  <c r="D17" i="20"/>
  <c r="D36" i="20" s="1"/>
  <c r="D16" i="20"/>
  <c r="D19" i="20"/>
  <c r="D38" i="20" s="1"/>
  <c r="D15" i="20"/>
  <c r="D20" i="20"/>
  <c r="D39" i="20" s="1"/>
  <c r="D18" i="20"/>
  <c r="D37" i="20" s="1"/>
  <c r="H33" i="19"/>
  <c r="D41" i="19"/>
  <c r="F37" i="19"/>
  <c r="I36" i="19"/>
  <c r="I41" i="19"/>
  <c r="H38" i="19"/>
  <c r="E41" i="19"/>
  <c r="D39" i="19"/>
  <c r="D35" i="19"/>
  <c r="E36" i="19"/>
  <c r="F38" i="19"/>
  <c r="F41" i="19"/>
  <c r="D38" i="19"/>
  <c r="H41" i="19"/>
  <c r="G36" i="19"/>
  <c r="E38" i="19"/>
  <c r="H36" i="19"/>
  <c r="H34" i="19"/>
  <c r="G38" i="19"/>
  <c r="D40" i="19"/>
  <c r="H35" i="19"/>
  <c r="I37" i="19"/>
  <c r="G37" i="19"/>
  <c r="H37" i="19"/>
  <c r="I34" i="19"/>
  <c r="E37" i="19"/>
  <c r="D34" i="19"/>
  <c r="E34" i="19"/>
  <c r="D37" i="19"/>
  <c r="E33" i="19"/>
  <c r="D36" i="19"/>
  <c r="F36" i="19"/>
  <c r="F35" i="19"/>
  <c r="F33" i="19"/>
  <c r="G35" i="19"/>
  <c r="E35" i="19"/>
  <c r="G33" i="19"/>
  <c r="G34" i="19"/>
  <c r="E32" i="19"/>
  <c r="G32" i="19"/>
  <c r="F34" i="19"/>
  <c r="F32" i="19"/>
  <c r="I35" i="19"/>
  <c r="D32" i="19"/>
  <c r="D33" i="19"/>
  <c r="H39" i="19"/>
  <c r="G39" i="19"/>
  <c r="D31" i="19"/>
  <c r="E31" i="19"/>
  <c r="I31" i="19"/>
  <c r="F11" i="19"/>
  <c r="F12" i="19"/>
  <c r="I40" i="19"/>
  <c r="F40" i="19"/>
  <c r="D12" i="19"/>
  <c r="D11" i="19"/>
  <c r="F31" i="19"/>
  <c r="G31" i="19"/>
  <c r="H32" i="19"/>
  <c r="I39" i="19"/>
  <c r="H31" i="19"/>
  <c r="I32" i="19"/>
  <c r="E39" i="19"/>
  <c r="E12" i="19"/>
  <c r="F39" i="19"/>
  <c r="D29" i="20" l="1"/>
  <c r="D31" i="20"/>
  <c r="D32" i="20"/>
  <c r="D30" i="20"/>
  <c r="F35" i="20"/>
  <c r="F33" i="20"/>
  <c r="F34" i="20"/>
  <c r="F31" i="20"/>
  <c r="F32" i="20"/>
  <c r="F30" i="20"/>
  <c r="F29" i="20"/>
  <c r="D34" i="20"/>
  <c r="D35" i="20"/>
  <c r="D33" i="20"/>
  <c r="E31" i="20"/>
  <c r="E32" i="20"/>
  <c r="E30" i="20"/>
  <c r="E29" i="20"/>
  <c r="E34" i="20"/>
  <c r="E35" i="20"/>
  <c r="E33" i="20"/>
  <c r="G40" i="19"/>
  <c r="H40" i="19"/>
  <c r="E40" i="19"/>
  <c r="D12" i="1" l="1"/>
  <c r="D13" i="1" s="1"/>
  <c r="C12" i="1"/>
  <c r="C13" i="1" s="1"/>
  <c r="C12" i="4"/>
  <c r="C13" i="4" s="1"/>
  <c r="C14" i="4" s="1"/>
  <c r="C15" i="4" s="1"/>
  <c r="K12" i="4" l="1"/>
  <c r="K13" i="4" s="1"/>
  <c r="K14" i="4" s="1"/>
  <c r="O35" i="4"/>
  <c r="N35" i="4"/>
  <c r="M35" i="4"/>
  <c r="L35" i="4"/>
  <c r="K35" i="4"/>
  <c r="G35" i="4"/>
  <c r="F35" i="4"/>
  <c r="E35" i="4"/>
  <c r="D35" i="4"/>
  <c r="C35" i="4"/>
  <c r="O34" i="4"/>
  <c r="N34" i="4"/>
  <c r="M34" i="4"/>
  <c r="L34" i="4"/>
  <c r="K34" i="4"/>
  <c r="G34" i="4"/>
  <c r="F34" i="4"/>
  <c r="E34" i="4"/>
  <c r="D34" i="4"/>
  <c r="C34" i="4"/>
  <c r="O33" i="4"/>
  <c r="N33" i="4"/>
  <c r="M33" i="4"/>
  <c r="L33" i="4"/>
  <c r="K33" i="4"/>
  <c r="G33" i="4"/>
  <c r="F33" i="4"/>
  <c r="E33" i="4"/>
  <c r="D33" i="4"/>
  <c r="C33" i="4"/>
  <c r="O32" i="4"/>
  <c r="N32" i="4"/>
  <c r="M32" i="4"/>
  <c r="L32" i="4"/>
  <c r="K32" i="4"/>
  <c r="G32" i="4"/>
  <c r="F32" i="4"/>
  <c r="E32" i="4"/>
  <c r="D32" i="4"/>
  <c r="C32" i="4"/>
  <c r="O27" i="4"/>
  <c r="N27" i="4"/>
  <c r="M27" i="4"/>
  <c r="L27" i="4"/>
  <c r="K27" i="4"/>
  <c r="G27" i="4"/>
  <c r="F27" i="4"/>
  <c r="E27" i="4"/>
  <c r="D27" i="4"/>
  <c r="C27" i="4"/>
  <c r="O26" i="4"/>
  <c r="N26" i="4"/>
  <c r="M26" i="4"/>
  <c r="L26" i="4"/>
  <c r="K26" i="4"/>
  <c r="G26" i="4"/>
  <c r="F26" i="4"/>
  <c r="E26" i="4"/>
  <c r="D26" i="4"/>
  <c r="C26" i="4"/>
  <c r="O25" i="4"/>
  <c r="N25" i="4"/>
  <c r="M25" i="4"/>
  <c r="L25" i="4"/>
  <c r="K25" i="4"/>
  <c r="G25" i="4"/>
  <c r="F25" i="4"/>
  <c r="E25" i="4"/>
  <c r="D25" i="4"/>
  <c r="C25" i="4"/>
  <c r="O24" i="4"/>
  <c r="N24" i="4"/>
  <c r="M24" i="4"/>
  <c r="L24" i="4"/>
  <c r="K24" i="4"/>
  <c r="G24" i="4"/>
  <c r="F24" i="4"/>
  <c r="E24" i="4"/>
  <c r="D24" i="4"/>
  <c r="C24" i="4"/>
  <c r="O12" i="4"/>
  <c r="O13" i="4" s="1"/>
  <c r="O14" i="4" s="1"/>
  <c r="N12" i="4"/>
  <c r="N13" i="4" s="1"/>
  <c r="M12" i="4"/>
  <c r="M13" i="4" s="1"/>
  <c r="L12" i="4"/>
  <c r="L13" i="4" s="1"/>
  <c r="L14" i="4" s="1"/>
  <c r="G12" i="4"/>
  <c r="G13" i="4" s="1"/>
  <c r="F12" i="4"/>
  <c r="F13" i="4" s="1"/>
  <c r="E12" i="4"/>
  <c r="E13" i="4" s="1"/>
  <c r="D12" i="4"/>
  <c r="D13" i="4" s="1"/>
  <c r="D14" i="4" s="1"/>
  <c r="E14" i="4" l="1"/>
  <c r="E15" i="4" s="1"/>
  <c r="M14" i="4"/>
  <c r="M15" i="4" s="1"/>
  <c r="F14" i="4"/>
  <c r="F15" i="4" s="1"/>
  <c r="N14" i="4"/>
  <c r="N15" i="4" s="1"/>
  <c r="G14" i="4"/>
  <c r="G15" i="4" s="1"/>
  <c r="K15" i="4"/>
  <c r="D15" i="4"/>
  <c r="O15" i="4"/>
  <c r="L15" i="4"/>
  <c r="M17" i="4" l="1"/>
  <c r="M37" i="4" s="1"/>
  <c r="M16" i="4"/>
  <c r="M36" i="4" s="1"/>
  <c r="M19" i="4"/>
  <c r="M39" i="4" s="1"/>
  <c r="M18" i="4"/>
  <c r="M38" i="4" s="1"/>
  <c r="N19" i="4"/>
  <c r="N39" i="4" s="1"/>
  <c r="N17" i="4"/>
  <c r="N37" i="4" s="1"/>
  <c r="N18" i="4"/>
  <c r="N38" i="4" s="1"/>
  <c r="N16" i="4"/>
  <c r="N36" i="4" s="1"/>
  <c r="G19" i="4"/>
  <c r="G39" i="4" s="1"/>
  <c r="G17" i="4"/>
  <c r="G37" i="4" s="1"/>
  <c r="G16" i="4"/>
  <c r="G36" i="4" s="1"/>
  <c r="G18" i="4"/>
  <c r="G38" i="4" s="1"/>
  <c r="F19" i="4"/>
  <c r="F39" i="4" s="1"/>
  <c r="F18" i="4"/>
  <c r="F38" i="4" s="1"/>
  <c r="F17" i="4"/>
  <c r="F37" i="4" s="1"/>
  <c r="F16" i="4"/>
  <c r="F36" i="4" s="1"/>
  <c r="E18" i="4"/>
  <c r="E38" i="4" s="1"/>
  <c r="E16" i="4"/>
  <c r="E36" i="4" s="1"/>
  <c r="E17" i="4"/>
  <c r="E37" i="4" s="1"/>
  <c r="E19" i="4"/>
  <c r="E39" i="4" s="1"/>
  <c r="O18" i="4"/>
  <c r="O38" i="4" s="1"/>
  <c r="O16" i="4"/>
  <c r="O36" i="4" s="1"/>
  <c r="O19" i="4"/>
  <c r="O39" i="4" s="1"/>
  <c r="O17" i="4"/>
  <c r="O37" i="4" s="1"/>
  <c r="D18" i="4"/>
  <c r="D38" i="4" s="1"/>
  <c r="D16" i="4"/>
  <c r="D36" i="4" s="1"/>
  <c r="D19" i="4"/>
  <c r="D39" i="4" s="1"/>
  <c r="D17" i="4"/>
  <c r="D37" i="4" s="1"/>
  <c r="L18" i="4"/>
  <c r="L38" i="4" s="1"/>
  <c r="L16" i="4"/>
  <c r="L36" i="4" s="1"/>
  <c r="L19" i="4"/>
  <c r="L39" i="4" s="1"/>
  <c r="L17" i="4"/>
  <c r="L37" i="4" s="1"/>
  <c r="K16" i="4"/>
  <c r="K36" i="4" s="1"/>
  <c r="K19" i="4"/>
  <c r="K39" i="4" s="1"/>
  <c r="K17" i="4"/>
  <c r="K37" i="4" s="1"/>
  <c r="K18" i="4"/>
  <c r="K38" i="4" s="1"/>
  <c r="C19" i="4"/>
  <c r="C39" i="4" s="1"/>
  <c r="C17" i="4"/>
  <c r="C37" i="4" s="1"/>
  <c r="C18" i="4"/>
  <c r="C38" i="4" s="1"/>
  <c r="C16" i="4"/>
  <c r="C36" i="4" s="1"/>
  <c r="O35" i="1"/>
  <c r="O34" i="1"/>
  <c r="O33" i="1"/>
  <c r="O32" i="1"/>
  <c r="G32" i="1"/>
  <c r="O27" i="1"/>
  <c r="O26" i="1"/>
  <c r="O25" i="1"/>
  <c r="O24" i="1"/>
  <c r="G27" i="1"/>
  <c r="N27" i="1"/>
  <c r="N24" i="1"/>
  <c r="N35" i="1" l="1"/>
  <c r="M35" i="1"/>
  <c r="L35" i="1"/>
  <c r="K35" i="1"/>
  <c r="G35" i="1"/>
  <c r="F35" i="1"/>
  <c r="E35" i="1"/>
  <c r="D35" i="1"/>
  <c r="C35" i="1"/>
  <c r="N34" i="1"/>
  <c r="M34" i="1"/>
  <c r="L34" i="1"/>
  <c r="K34" i="1"/>
  <c r="G34" i="1"/>
  <c r="F34" i="1"/>
  <c r="E34" i="1"/>
  <c r="D34" i="1"/>
  <c r="C34" i="1"/>
  <c r="N33" i="1"/>
  <c r="M33" i="1"/>
  <c r="L33" i="1"/>
  <c r="K33" i="1"/>
  <c r="G33" i="1"/>
  <c r="F33" i="1"/>
  <c r="E33" i="1"/>
  <c r="D33" i="1"/>
  <c r="C33" i="1"/>
  <c r="N32" i="1"/>
  <c r="M32" i="1"/>
  <c r="L32" i="1"/>
  <c r="K32" i="1"/>
  <c r="F32" i="1"/>
  <c r="E32" i="1"/>
  <c r="D32" i="1"/>
  <c r="C32" i="1"/>
  <c r="K24" i="1"/>
  <c r="M27" i="1"/>
  <c r="L27" i="1"/>
  <c r="K27" i="1"/>
  <c r="N26" i="1"/>
  <c r="M26" i="1"/>
  <c r="L26" i="1"/>
  <c r="K26" i="1"/>
  <c r="N25" i="1"/>
  <c r="M25" i="1"/>
  <c r="L25" i="1"/>
  <c r="K25" i="1"/>
  <c r="M24" i="1"/>
  <c r="L24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C25" i="1"/>
  <c r="C26" i="1"/>
  <c r="C27" i="1"/>
  <c r="C24" i="1"/>
  <c r="O12" i="1"/>
  <c r="O13" i="1" s="1"/>
  <c r="N12" i="1"/>
  <c r="N13" i="1" s="1"/>
  <c r="M12" i="1"/>
  <c r="M13" i="1" s="1"/>
  <c r="L12" i="1"/>
  <c r="L13" i="1" s="1"/>
  <c r="K12" i="1"/>
  <c r="K13" i="1" s="1"/>
  <c r="G12" i="1"/>
  <c r="G13" i="1" s="1"/>
  <c r="D14" i="1"/>
  <c r="D15" i="1" s="1"/>
  <c r="E12" i="1"/>
  <c r="E13" i="1" s="1"/>
  <c r="F12" i="1"/>
  <c r="F13" i="1" s="1"/>
  <c r="C14" i="1"/>
  <c r="C15" i="1" s="1"/>
  <c r="K14" i="1" l="1"/>
  <c r="K15" i="1" s="1"/>
  <c r="L14" i="1"/>
  <c r="L15" i="1" s="1"/>
  <c r="M14" i="1"/>
  <c r="M15" i="1" s="1"/>
  <c r="N14" i="1"/>
  <c r="N15" i="1" s="1"/>
  <c r="D18" i="1"/>
  <c r="D17" i="1"/>
  <c r="D19" i="1"/>
  <c r="D39" i="1" s="1"/>
  <c r="D16" i="1"/>
  <c r="C16" i="1"/>
  <c r="C17" i="1"/>
  <c r="C19" i="1"/>
  <c r="C39" i="1" s="1"/>
  <c r="C18" i="1"/>
  <c r="G14" i="1"/>
  <c r="G15" i="1" s="1"/>
  <c r="E14" i="1"/>
  <c r="E15" i="1" s="1"/>
  <c r="F14" i="1"/>
  <c r="F15" i="1" s="1"/>
  <c r="O14" i="1"/>
  <c r="O15" i="1" s="1"/>
  <c r="E18" i="1" l="1"/>
  <c r="E19" i="1"/>
  <c r="E39" i="1" s="1"/>
  <c r="E17" i="1"/>
  <c r="E37" i="1" s="1"/>
  <c r="E16" i="1"/>
  <c r="E36" i="1" s="1"/>
  <c r="K17" i="1"/>
  <c r="K37" i="1" s="1"/>
  <c r="K16" i="1"/>
  <c r="K36" i="1" s="1"/>
  <c r="K19" i="1"/>
  <c r="K39" i="1" s="1"/>
  <c r="K18" i="1"/>
  <c r="K38" i="1" s="1"/>
  <c r="O17" i="1"/>
  <c r="O37" i="1" s="1"/>
  <c r="O16" i="1"/>
  <c r="O36" i="1" s="1"/>
  <c r="O19" i="1"/>
  <c r="O39" i="1" s="1"/>
  <c r="O18" i="1"/>
  <c r="O38" i="1" s="1"/>
  <c r="F18" i="1"/>
  <c r="F38" i="1" s="1"/>
  <c r="F17" i="1"/>
  <c r="F37" i="1" s="1"/>
  <c r="F16" i="1"/>
  <c r="F36" i="1" s="1"/>
  <c r="F19" i="1"/>
  <c r="F39" i="1" s="1"/>
  <c r="G18" i="1"/>
  <c r="G38" i="1" s="1"/>
  <c r="G17" i="1"/>
  <c r="G37" i="1" s="1"/>
  <c r="G16" i="1"/>
  <c r="G36" i="1" s="1"/>
  <c r="G19" i="1"/>
  <c r="G39" i="1" s="1"/>
  <c r="L17" i="1"/>
  <c r="L37" i="1" s="1"/>
  <c r="L16" i="1"/>
  <c r="L36" i="1" s="1"/>
  <c r="L19" i="1"/>
  <c r="L39" i="1" s="1"/>
  <c r="L18" i="1"/>
  <c r="L38" i="1" s="1"/>
  <c r="N19" i="1"/>
  <c r="N39" i="1" s="1"/>
  <c r="N18" i="1"/>
  <c r="N38" i="1" s="1"/>
  <c r="N17" i="1"/>
  <c r="N37" i="1" s="1"/>
  <c r="N16" i="1"/>
  <c r="N36" i="1" s="1"/>
  <c r="M17" i="1"/>
  <c r="M37" i="1" s="1"/>
  <c r="M16" i="1"/>
  <c r="M36" i="1" s="1"/>
  <c r="M19" i="1"/>
  <c r="M39" i="1" s="1"/>
  <c r="M18" i="1"/>
  <c r="M38" i="1" s="1"/>
  <c r="E38" i="1"/>
  <c r="D36" i="1"/>
  <c r="D38" i="1"/>
  <c r="D37" i="1"/>
  <c r="C38" i="1"/>
  <c r="C37" i="1"/>
  <c r="C36" i="1"/>
</calcChain>
</file>

<file path=xl/sharedStrings.xml><?xml version="1.0" encoding="utf-8"?>
<sst xmlns="http://schemas.openxmlformats.org/spreadsheetml/2006/main" count="244" uniqueCount="115">
  <si>
    <t>居住費</t>
  </si>
  <si>
    <t>食費</t>
  </si>
  <si>
    <t>看護体制加算（Ⅱ）ロ</t>
  </si>
  <si>
    <t>夜勤職員配置加算(Ⅰ)ロ</t>
  </si>
  <si>
    <t>日常生活継続支援加算</t>
  </si>
  <si>
    <t>栄養マネジメント加算</t>
  </si>
  <si>
    <t>基本料金</t>
  </si>
  <si>
    <t>サービス利用料金</t>
  </si>
  <si>
    <t>要介護度</t>
    <phoneticPr fontId="7"/>
  </si>
  <si>
    <t>ご契約者の要介護度と</t>
  </si>
  <si>
    <t>要介護度</t>
    <phoneticPr fontId="7"/>
  </si>
  <si>
    <t>多床室</t>
    <rPh sb="0" eb="3">
      <t>タショウシツ</t>
    </rPh>
    <phoneticPr fontId="4"/>
  </si>
  <si>
    <t>個室</t>
    <rPh sb="0" eb="2">
      <t>コシツ</t>
    </rPh>
    <phoneticPr fontId="4"/>
  </si>
  <si>
    <t>食事</t>
    <rPh sb="0" eb="2">
      <t>ショクジ</t>
    </rPh>
    <phoneticPr fontId="4"/>
  </si>
  <si>
    <t>居住費</t>
    <rPh sb="0" eb="2">
      <t>キョジュウ</t>
    </rPh>
    <rPh sb="2" eb="3">
      <t>ヒ</t>
    </rPh>
    <phoneticPr fontId="4"/>
  </si>
  <si>
    <t>サービス費</t>
    <rPh sb="4" eb="5">
      <t>ヒ</t>
    </rPh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</si>
  <si>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</si>
  <si>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 xml:space="preserve">第１段階
(生活保護受給者等) </t>
    <phoneticPr fontId="4"/>
  </si>
  <si>
    <t xml:space="preserve">第２段階
(80 万円以下) </t>
    <phoneticPr fontId="4"/>
  </si>
  <si>
    <t xml:space="preserve">第３段階
(80～266 万円以下) </t>
    <phoneticPr fontId="4"/>
  </si>
  <si>
    <t>第４段階
(266 万円以上)</t>
    <phoneticPr fontId="4"/>
  </si>
  <si>
    <t>施設入所　利用料金表</t>
    <rPh sb="0" eb="2">
      <t>シセツ</t>
    </rPh>
    <rPh sb="2" eb="4">
      <t>ニュウショ</t>
    </rPh>
    <phoneticPr fontId="4"/>
  </si>
  <si>
    <t>サービス費合計</t>
    <rPh sb="4" eb="5">
      <t>ヒ</t>
    </rPh>
    <rPh sb="5" eb="7">
      <t>ゴウケイ</t>
    </rPh>
    <phoneticPr fontId="4"/>
  </si>
  <si>
    <t>計</t>
    <rPh sb="0" eb="1">
      <t>ケイ</t>
    </rPh>
    <phoneticPr fontId="4"/>
  </si>
  <si>
    <t>小計</t>
    <rPh sb="0" eb="2">
      <t>ショウケイ</t>
    </rPh>
    <phoneticPr fontId="4"/>
  </si>
  <si>
    <t>30日合計</t>
    <rPh sb="2" eb="3">
      <t>ニチ</t>
    </rPh>
    <rPh sb="3" eb="5">
      <t>ゴウケイ</t>
    </rPh>
    <phoneticPr fontId="4"/>
  </si>
  <si>
    <t>30日合計</t>
    <rPh sb="2" eb="3">
      <t>ニチ</t>
    </rPh>
    <phoneticPr fontId="4"/>
  </si>
  <si>
    <t>H26.4～</t>
    <phoneticPr fontId="4"/>
  </si>
  <si>
    <r>
      <rPr>
        <b/>
        <sz val="12"/>
        <color theme="1"/>
        <rFont val="ＭＳ 明朝"/>
        <family val="1"/>
        <charset val="128"/>
      </rPr>
      <t>特別養護老人ホームくつろぎ　施設入所　利用料金表</t>
    </r>
    <rPh sb="0" eb="2">
      <t>トクベツ</t>
    </rPh>
    <rPh sb="2" eb="4">
      <t>ヨウゴ</t>
    </rPh>
    <rPh sb="4" eb="6">
      <t>ロウジン</t>
    </rPh>
    <rPh sb="14" eb="16">
      <t>シセツ</t>
    </rPh>
    <rPh sb="16" eb="18">
      <t>ニュウショ</t>
    </rPh>
    <phoneticPr fontId="4"/>
  </si>
  <si>
    <r>
      <t>R3.8</t>
    </r>
    <r>
      <rPr>
        <sz val="11"/>
        <color theme="1"/>
        <rFont val="ＭＳ 明朝"/>
        <family val="1"/>
        <charset val="128"/>
      </rPr>
      <t>～</t>
    </r>
    <phoneticPr fontId="4"/>
  </si>
  <si>
    <r>
      <rPr>
        <sz val="11"/>
        <color theme="1"/>
        <rFont val="ＭＳ 明朝"/>
        <family val="1"/>
        <charset val="128"/>
      </rPr>
      <t>単位：円</t>
    </r>
    <rPh sb="0" eb="2">
      <t>タンイ</t>
    </rPh>
    <rPh sb="3" eb="4">
      <t>エン</t>
    </rPh>
    <phoneticPr fontId="4"/>
  </si>
  <si>
    <r>
      <rPr>
        <sz val="10.5"/>
        <color indexed="63"/>
        <rFont val="ＭＳ 明朝"/>
        <family val="1"/>
        <charset val="128"/>
      </rPr>
      <t>要介護</t>
    </r>
    <phoneticPr fontId="7"/>
  </si>
  <si>
    <r>
      <rPr>
        <sz val="10"/>
        <color indexed="63"/>
        <rFont val="ＭＳ 明朝"/>
        <family val="1"/>
        <charset val="128"/>
      </rPr>
      <t>サービス利用料金</t>
    </r>
  </si>
  <si>
    <r>
      <rPr>
        <sz val="10"/>
        <color indexed="63"/>
        <rFont val="ＭＳ 明朝"/>
        <family val="1"/>
        <charset val="128"/>
      </rPr>
      <t>基本料金</t>
    </r>
  </si>
  <si>
    <r>
      <rPr>
        <sz val="10"/>
        <color indexed="63"/>
        <rFont val="ＭＳ 明朝"/>
        <family val="1"/>
        <charset val="128"/>
      </rPr>
      <t>日常生活継続支援加算</t>
    </r>
  </si>
  <si>
    <r>
      <rPr>
        <sz val="10"/>
        <color indexed="63"/>
        <rFont val="ＭＳ 明朝"/>
        <family val="1"/>
        <charset val="128"/>
      </rPr>
      <t>夜勤職員配置加算</t>
    </r>
    <r>
      <rPr>
        <sz val="10"/>
        <color indexed="63"/>
        <rFont val="Century"/>
        <family val="1"/>
      </rPr>
      <t>(</t>
    </r>
    <r>
      <rPr>
        <sz val="10"/>
        <color indexed="63"/>
        <rFont val="ＭＳ 明朝"/>
        <family val="1"/>
        <charset val="128"/>
      </rPr>
      <t>Ⅲ</t>
    </r>
    <r>
      <rPr>
        <sz val="10"/>
        <color indexed="63"/>
        <rFont val="Century"/>
        <family val="1"/>
      </rPr>
      <t>)</t>
    </r>
    <r>
      <rPr>
        <sz val="10"/>
        <color indexed="63"/>
        <rFont val="ＭＳ 明朝"/>
        <family val="1"/>
        <charset val="128"/>
      </rPr>
      <t>ロ</t>
    </r>
    <phoneticPr fontId="4"/>
  </si>
  <si>
    <r>
      <rPr>
        <sz val="10"/>
        <color indexed="63"/>
        <rFont val="ＭＳ 明朝"/>
        <family val="1"/>
        <charset val="128"/>
      </rPr>
      <t>看護体制加算（Ⅰ）ロ</t>
    </r>
    <phoneticPr fontId="4"/>
  </si>
  <si>
    <r>
      <rPr>
        <sz val="10"/>
        <color indexed="63"/>
        <rFont val="ＭＳ 明朝"/>
        <family val="1"/>
        <charset val="128"/>
      </rPr>
      <t>看護体制加算（Ⅱ）ロ</t>
    </r>
    <phoneticPr fontId="4"/>
  </si>
  <si>
    <r>
      <rPr>
        <sz val="10"/>
        <color indexed="63"/>
        <rFont val="ＭＳ 明朝"/>
        <family val="1"/>
        <charset val="128"/>
      </rPr>
      <t>計</t>
    </r>
    <rPh sb="0" eb="1">
      <t>ケイ</t>
    </rPh>
    <phoneticPr fontId="4"/>
  </si>
  <si>
    <r>
      <rPr>
        <sz val="11"/>
        <color theme="1"/>
        <rFont val="ＭＳ 明朝"/>
        <family val="1"/>
        <charset val="128"/>
      </rPr>
      <t>小計</t>
    </r>
    <rPh sb="0" eb="2">
      <t>ショウケイ</t>
    </rPh>
    <phoneticPr fontId="4"/>
  </si>
  <si>
    <r>
      <rPr>
        <sz val="10"/>
        <color indexed="63"/>
        <rFont val="ＭＳ 明朝"/>
        <family val="1"/>
        <charset val="128"/>
      </rPr>
      <t>介護職員処遇改善加算Ⅰ　</t>
    </r>
    <r>
      <rPr>
        <sz val="10"/>
        <color indexed="63"/>
        <rFont val="Century"/>
        <family val="1"/>
      </rPr>
      <t>8.3</t>
    </r>
    <r>
      <rPr>
        <sz val="10"/>
        <color indexed="63"/>
        <rFont val="ＭＳ 明朝"/>
        <family val="1"/>
        <charset val="128"/>
      </rPr>
      <t>％</t>
    </r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</si>
  <si>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r>
      <rPr>
        <sz val="10"/>
        <color indexed="63"/>
        <rFont val="ＭＳ 明朝"/>
        <family val="1"/>
        <charset val="128"/>
      </rPr>
      <t>サービス費合計</t>
    </r>
    <rPh sb="4" eb="5">
      <t>ヒ</t>
    </rPh>
    <rPh sb="5" eb="7">
      <t>ゴウケイ</t>
    </rPh>
    <phoneticPr fontId="4"/>
  </si>
  <si>
    <r>
      <t>30</t>
    </r>
    <r>
      <rPr>
        <sz val="9"/>
        <color theme="1"/>
        <rFont val="ＭＳ 明朝"/>
        <family val="1"/>
        <charset val="128"/>
      </rPr>
      <t>日計算</t>
    </r>
    <rPh sb="2" eb="3">
      <t>ニチ</t>
    </rPh>
    <rPh sb="3" eb="5">
      <t>ケイサン</t>
    </rPh>
    <phoneticPr fontId="4"/>
  </si>
  <si>
    <r>
      <rPr>
        <sz val="11"/>
        <color theme="1"/>
        <rFont val="ＭＳ 明朝"/>
        <family val="1"/>
        <charset val="128"/>
      </rPr>
      <t>①</t>
    </r>
    <phoneticPr fontId="4"/>
  </si>
  <si>
    <r>
      <rPr>
        <sz val="8"/>
        <color indexed="63"/>
        <rFont val="ＭＳ 明朝"/>
        <family val="1"/>
        <charset val="128"/>
      </rPr>
      <t xml:space="preserve">第１段階
</t>
    </r>
    <r>
      <rPr>
        <sz val="8"/>
        <color indexed="63"/>
        <rFont val="Century"/>
        <family val="1"/>
      </rPr>
      <t>(</t>
    </r>
    <r>
      <rPr>
        <sz val="8"/>
        <color indexed="63"/>
        <rFont val="ＭＳ 明朝"/>
        <family val="1"/>
        <charset val="128"/>
      </rPr>
      <t>生活保護受給者等</t>
    </r>
    <r>
      <rPr>
        <sz val="8"/>
        <color indexed="63"/>
        <rFont val="Century"/>
        <family val="1"/>
      </rPr>
      <t xml:space="preserve">) </t>
    </r>
    <phoneticPr fontId="4"/>
  </si>
  <si>
    <r>
      <rPr>
        <sz val="9"/>
        <color indexed="63"/>
        <rFont val="ＭＳ 明朝"/>
        <family val="1"/>
        <charset val="128"/>
      </rPr>
      <t>高額介護
サービス費
限度額</t>
    </r>
    <rPh sb="0" eb="2">
      <t>コウガク</t>
    </rPh>
    <rPh sb="2" eb="4">
      <t>カイゴ</t>
    </rPh>
    <rPh sb="9" eb="10">
      <t>ヒ</t>
    </rPh>
    <rPh sb="11" eb="13">
      <t>ゲンド</t>
    </rPh>
    <rPh sb="13" eb="14">
      <t>ガク</t>
    </rPh>
    <phoneticPr fontId="4"/>
  </si>
  <si>
    <r>
      <rPr>
        <sz val="11"/>
        <color theme="1"/>
        <rFont val="ＭＳ 明朝"/>
        <family val="1"/>
        <charset val="128"/>
      </rPr>
      <t>②</t>
    </r>
    <phoneticPr fontId="4"/>
  </si>
  <si>
    <r>
      <rPr>
        <sz val="8"/>
        <color indexed="63"/>
        <rFont val="ＭＳ 明朝"/>
        <family val="1"/>
        <charset val="128"/>
      </rPr>
      <t xml:space="preserve">第２段階
</t>
    </r>
    <r>
      <rPr>
        <sz val="8"/>
        <color indexed="63"/>
        <rFont val="Century"/>
        <family val="1"/>
      </rPr>
      <t>(</t>
    </r>
    <r>
      <rPr>
        <sz val="8"/>
        <color indexed="63"/>
        <rFont val="ＭＳ 明朝"/>
        <family val="1"/>
        <charset val="128"/>
      </rPr>
      <t>非課税世帯</t>
    </r>
    <r>
      <rPr>
        <sz val="8"/>
        <color indexed="63"/>
        <rFont val="Century"/>
        <family val="1"/>
      </rPr>
      <t xml:space="preserve">80 </t>
    </r>
    <r>
      <rPr>
        <sz val="8"/>
        <color indexed="63"/>
        <rFont val="ＭＳ 明朝"/>
        <family val="1"/>
        <charset val="128"/>
      </rPr>
      <t>万円以下</t>
    </r>
    <r>
      <rPr>
        <sz val="8"/>
        <color indexed="63"/>
        <rFont val="Century"/>
        <family val="1"/>
      </rPr>
      <t xml:space="preserve">) </t>
    </r>
    <rPh sb="6" eb="9">
      <t>ヒカゼイ</t>
    </rPh>
    <rPh sb="9" eb="11">
      <t>セタイ</t>
    </rPh>
    <phoneticPr fontId="4"/>
  </si>
  <si>
    <r>
      <rPr>
        <sz val="11"/>
        <color theme="1"/>
        <rFont val="ＭＳ 明朝"/>
        <family val="1"/>
        <charset val="128"/>
      </rPr>
      <t>③</t>
    </r>
    <phoneticPr fontId="4"/>
  </si>
  <si>
    <r>
      <rPr>
        <sz val="8"/>
        <color indexed="63"/>
        <rFont val="ＭＳ 明朝"/>
        <family val="1"/>
        <charset val="128"/>
      </rPr>
      <t>第３段階①
（非課税世帯</t>
    </r>
    <r>
      <rPr>
        <sz val="8"/>
        <color indexed="63"/>
        <rFont val="Century"/>
        <family val="1"/>
      </rPr>
      <t>80</t>
    </r>
    <r>
      <rPr>
        <sz val="8"/>
        <color indexed="63"/>
        <rFont val="ＭＳ 明朝"/>
        <family val="1"/>
        <charset val="128"/>
      </rPr>
      <t>万円超～）</t>
    </r>
    <rPh sb="7" eb="10">
      <t>ヒカゼイ</t>
    </rPh>
    <rPh sb="10" eb="12">
      <t>セタイ</t>
    </rPh>
    <rPh sb="14" eb="16">
      <t>マンエン</t>
    </rPh>
    <rPh sb="16" eb="17">
      <t>コ</t>
    </rPh>
    <phoneticPr fontId="4"/>
  </si>
  <si>
    <r>
      <rPr>
        <sz val="11"/>
        <color theme="1"/>
        <rFont val="ＭＳ 明朝"/>
        <family val="1"/>
        <charset val="128"/>
      </rPr>
      <t>④</t>
    </r>
    <phoneticPr fontId="4"/>
  </si>
  <si>
    <r>
      <rPr>
        <sz val="8"/>
        <color indexed="63"/>
        <rFont val="ＭＳ 明朝"/>
        <family val="1"/>
        <charset val="128"/>
      </rPr>
      <t>第４段階　　　
第</t>
    </r>
    <r>
      <rPr>
        <sz val="8"/>
        <color indexed="63"/>
        <rFont val="Century"/>
        <family val="1"/>
      </rPr>
      <t>1-3</t>
    </r>
    <r>
      <rPr>
        <sz val="8"/>
        <color indexed="63"/>
        <rFont val="ＭＳ 明朝"/>
        <family val="1"/>
        <charset val="128"/>
      </rPr>
      <t>段階に該当しないもの</t>
    </r>
    <rPh sb="8" eb="9">
      <t>ダイ</t>
    </rPh>
    <rPh sb="12" eb="14">
      <t>ダンカイ</t>
    </rPh>
    <rPh sb="15" eb="17">
      <t>ガイトウ</t>
    </rPh>
    <phoneticPr fontId="4"/>
  </si>
  <si>
    <r>
      <rPr>
        <sz val="11"/>
        <color theme="1"/>
        <rFont val="ＭＳ 明朝"/>
        <family val="1"/>
        <charset val="128"/>
      </rPr>
      <t>⑤</t>
    </r>
    <phoneticPr fontId="4"/>
  </si>
  <si>
    <r>
      <rPr>
        <sz val="8"/>
        <color indexed="63"/>
        <rFont val="ＭＳ 明朝"/>
        <family val="1"/>
        <charset val="128"/>
      </rPr>
      <t>第４段階　</t>
    </r>
    <r>
      <rPr>
        <sz val="8"/>
        <color indexed="63"/>
        <rFont val="Century"/>
        <family val="1"/>
      </rPr>
      <t>2-3</t>
    </r>
    <r>
      <rPr>
        <sz val="8"/>
        <color indexed="63"/>
        <rFont val="ＭＳ 明朝"/>
        <family val="1"/>
        <charset val="128"/>
      </rPr>
      <t xml:space="preserve">割
</t>
    </r>
    <r>
      <rPr>
        <sz val="8"/>
        <color indexed="63"/>
        <rFont val="Century"/>
        <family val="1"/>
      </rPr>
      <t>383</t>
    </r>
    <r>
      <rPr>
        <sz val="8"/>
        <color indexed="63"/>
        <rFont val="ＭＳ 明朝"/>
        <family val="1"/>
        <charset val="128"/>
      </rPr>
      <t>万円</t>
    </r>
    <r>
      <rPr>
        <sz val="8"/>
        <color indexed="63"/>
        <rFont val="Century"/>
        <family val="1"/>
      </rPr>
      <t>-770</t>
    </r>
    <r>
      <rPr>
        <sz val="8"/>
        <color indexed="63"/>
        <rFont val="ＭＳ 明朝"/>
        <family val="1"/>
        <charset val="128"/>
      </rPr>
      <t>万円</t>
    </r>
    <rPh sb="8" eb="9">
      <t>ワリ</t>
    </rPh>
    <rPh sb="13" eb="15">
      <t>マンエン</t>
    </rPh>
    <phoneticPr fontId="4"/>
  </si>
  <si>
    <r>
      <rPr>
        <sz val="11"/>
        <color theme="1"/>
        <rFont val="ＭＳ 明朝"/>
        <family val="1"/>
        <charset val="128"/>
      </rPr>
      <t>⑥</t>
    </r>
    <phoneticPr fontId="4"/>
  </si>
  <si>
    <r>
      <rPr>
        <sz val="8"/>
        <color indexed="63"/>
        <rFont val="ＭＳ 明朝"/>
        <family val="1"/>
        <charset val="128"/>
      </rPr>
      <t>第４段階　</t>
    </r>
    <r>
      <rPr>
        <sz val="8"/>
        <color indexed="63"/>
        <rFont val="Century"/>
        <family val="1"/>
      </rPr>
      <t>3</t>
    </r>
    <r>
      <rPr>
        <sz val="8"/>
        <color indexed="63"/>
        <rFont val="ＭＳ 明朝"/>
        <family val="1"/>
        <charset val="128"/>
      </rPr>
      <t xml:space="preserve">割
</t>
    </r>
    <r>
      <rPr>
        <sz val="8"/>
        <color indexed="63"/>
        <rFont val="Century"/>
        <family val="1"/>
      </rPr>
      <t>770</t>
    </r>
    <r>
      <rPr>
        <sz val="8"/>
        <color indexed="63"/>
        <rFont val="ＭＳ 明朝"/>
        <family val="1"/>
        <charset val="128"/>
      </rPr>
      <t>万円</t>
    </r>
    <r>
      <rPr>
        <sz val="8"/>
        <color indexed="63"/>
        <rFont val="Century"/>
        <family val="1"/>
      </rPr>
      <t>-1160</t>
    </r>
    <r>
      <rPr>
        <sz val="8"/>
        <color indexed="63"/>
        <rFont val="ＭＳ 明朝"/>
        <family val="1"/>
        <charset val="128"/>
      </rPr>
      <t>万円</t>
    </r>
    <phoneticPr fontId="4"/>
  </si>
  <si>
    <r>
      <rPr>
        <sz val="11"/>
        <color theme="1"/>
        <rFont val="ＭＳ 明朝"/>
        <family val="1"/>
        <charset val="128"/>
      </rPr>
      <t>⑦</t>
    </r>
    <phoneticPr fontId="4"/>
  </si>
  <si>
    <r>
      <rPr>
        <sz val="8"/>
        <color indexed="63"/>
        <rFont val="ＭＳ 明朝"/>
        <family val="1"/>
        <charset val="128"/>
      </rPr>
      <t>第４段階　</t>
    </r>
    <r>
      <rPr>
        <sz val="8"/>
        <color indexed="63"/>
        <rFont val="Century"/>
        <family val="1"/>
      </rPr>
      <t>3</t>
    </r>
    <r>
      <rPr>
        <sz val="8"/>
        <color indexed="63"/>
        <rFont val="ＭＳ 明朝"/>
        <family val="1"/>
        <charset val="128"/>
      </rPr>
      <t xml:space="preserve">割
</t>
    </r>
    <r>
      <rPr>
        <sz val="8"/>
        <color indexed="63"/>
        <rFont val="Century"/>
        <family val="1"/>
      </rPr>
      <t>1160</t>
    </r>
    <r>
      <rPr>
        <sz val="8"/>
        <color indexed="63"/>
        <rFont val="ＭＳ 明朝"/>
        <family val="1"/>
        <charset val="128"/>
      </rPr>
      <t>万円以上</t>
    </r>
    <rPh sb="6" eb="7">
      <t>ワリ</t>
    </rPh>
    <rPh sb="12" eb="14">
      <t>マンエン</t>
    </rPh>
    <rPh sb="14" eb="16">
      <t>イジョウ</t>
    </rPh>
    <phoneticPr fontId="4"/>
  </si>
  <si>
    <r>
      <rPr>
        <sz val="11"/>
        <color theme="1"/>
        <rFont val="ＭＳ 明朝"/>
        <family val="1"/>
        <charset val="128"/>
      </rPr>
      <t>多床室</t>
    </r>
    <rPh sb="0" eb="3">
      <t>タショウシツ</t>
    </rPh>
    <phoneticPr fontId="4"/>
  </si>
  <si>
    <r>
      <rPr>
        <sz val="11"/>
        <color theme="1"/>
        <rFont val="ＭＳ 明朝"/>
        <family val="1"/>
        <charset val="128"/>
      </rPr>
      <t>個室</t>
    </r>
    <rPh sb="0" eb="2">
      <t>コシツ</t>
    </rPh>
    <phoneticPr fontId="4"/>
  </si>
  <si>
    <r>
      <rPr>
        <sz val="10"/>
        <color indexed="63"/>
        <rFont val="ＭＳ 明朝"/>
        <family val="1"/>
        <charset val="128"/>
      </rPr>
      <t>食費</t>
    </r>
  </si>
  <si>
    <r>
      <rPr>
        <sz val="10"/>
        <color indexed="63"/>
        <rFont val="ＭＳ 明朝"/>
        <family val="1"/>
        <charset val="128"/>
      </rPr>
      <t>居住費</t>
    </r>
  </si>
  <si>
    <r>
      <t>30</t>
    </r>
    <r>
      <rPr>
        <sz val="10"/>
        <color indexed="63"/>
        <rFont val="ＭＳ 明朝"/>
        <family val="1"/>
        <charset val="128"/>
      </rPr>
      <t>日計算</t>
    </r>
    <rPh sb="2" eb="3">
      <t>ニチ</t>
    </rPh>
    <rPh sb="3" eb="5">
      <t>ケイサン</t>
    </rPh>
    <phoneticPr fontId="4"/>
  </si>
  <si>
    <r>
      <rPr>
        <sz val="11"/>
        <color theme="1"/>
        <rFont val="ＭＳ 明朝"/>
        <family val="1"/>
        <charset val="128"/>
      </rPr>
      <t>❶</t>
    </r>
    <phoneticPr fontId="4"/>
  </si>
  <si>
    <r>
      <rPr>
        <sz val="10"/>
        <color indexed="63"/>
        <rFont val="ＭＳ 明朝"/>
        <family val="1"/>
        <charset val="128"/>
      </rPr>
      <t>第１段階</t>
    </r>
    <phoneticPr fontId="4"/>
  </si>
  <si>
    <r>
      <rPr>
        <sz val="11"/>
        <color theme="1"/>
        <rFont val="ＭＳ 明朝"/>
        <family val="1"/>
        <charset val="128"/>
      </rPr>
      <t>❷</t>
    </r>
    <phoneticPr fontId="4"/>
  </si>
  <si>
    <r>
      <rPr>
        <sz val="10"/>
        <color indexed="63"/>
        <rFont val="ＭＳ 明朝"/>
        <family val="1"/>
        <charset val="128"/>
      </rPr>
      <t>第２段階
「</t>
    </r>
    <r>
      <rPr>
        <sz val="10"/>
        <color indexed="63"/>
        <rFont val="Century"/>
        <family val="1"/>
      </rPr>
      <t>650</t>
    </r>
    <r>
      <rPr>
        <sz val="10"/>
        <color indexed="63"/>
        <rFont val="ＭＳ 明朝"/>
        <family val="1"/>
        <charset val="128"/>
      </rPr>
      <t>万円以下」</t>
    </r>
    <rPh sb="9" eb="11">
      <t>マンエン</t>
    </rPh>
    <rPh sb="11" eb="13">
      <t>イカ</t>
    </rPh>
    <phoneticPr fontId="4"/>
  </si>
  <si>
    <r>
      <rPr>
        <sz val="11"/>
        <color theme="1"/>
        <rFont val="ＭＳ 明朝"/>
        <family val="1"/>
        <charset val="128"/>
      </rPr>
      <t>❸</t>
    </r>
    <phoneticPr fontId="4"/>
  </si>
  <si>
    <r>
      <rPr>
        <sz val="11"/>
        <color theme="1"/>
        <rFont val="ＭＳ 明朝"/>
        <family val="1"/>
        <charset val="128"/>
      </rPr>
      <t>❹</t>
    </r>
    <phoneticPr fontId="4"/>
  </si>
  <si>
    <r>
      <rPr>
        <sz val="8"/>
        <color indexed="63"/>
        <rFont val="ＭＳ 明朝"/>
        <family val="1"/>
        <charset val="128"/>
      </rPr>
      <t>第３段階②
（非課税世帯</t>
    </r>
    <r>
      <rPr>
        <sz val="8"/>
        <color indexed="63"/>
        <rFont val="Century"/>
        <family val="1"/>
      </rPr>
      <t>120</t>
    </r>
    <r>
      <rPr>
        <sz val="8"/>
        <color indexed="63"/>
        <rFont val="ＭＳ 明朝"/>
        <family val="1"/>
        <charset val="128"/>
      </rPr>
      <t>万円超）
「</t>
    </r>
    <r>
      <rPr>
        <sz val="8"/>
        <color indexed="63"/>
        <rFont val="Century"/>
        <family val="1"/>
      </rPr>
      <t>500</t>
    </r>
    <r>
      <rPr>
        <sz val="8"/>
        <color indexed="63"/>
        <rFont val="ＭＳ 明朝"/>
        <family val="1"/>
        <charset val="128"/>
      </rPr>
      <t>万円以下」</t>
    </r>
    <rPh sb="24" eb="26">
      <t>マンエン</t>
    </rPh>
    <rPh sb="26" eb="28">
      <t>イカ</t>
    </rPh>
    <phoneticPr fontId="4"/>
  </si>
  <si>
    <r>
      <rPr>
        <sz val="11"/>
        <color theme="1"/>
        <rFont val="ＭＳ 明朝"/>
        <family val="1"/>
        <charset val="128"/>
      </rPr>
      <t>❺</t>
    </r>
    <phoneticPr fontId="4"/>
  </si>
  <si>
    <r>
      <rPr>
        <sz val="10"/>
        <color indexed="63"/>
        <rFont val="ＭＳ 明朝"/>
        <family val="1"/>
        <charset val="128"/>
      </rPr>
      <t>第４段階
「</t>
    </r>
    <r>
      <rPr>
        <sz val="10"/>
        <color indexed="63"/>
        <rFont val="Century"/>
        <family val="1"/>
      </rPr>
      <t>1000</t>
    </r>
    <r>
      <rPr>
        <sz val="10"/>
        <color indexed="63"/>
        <rFont val="ＭＳ 明朝"/>
        <family val="1"/>
        <charset val="128"/>
      </rPr>
      <t>万円以上」</t>
    </r>
    <rPh sb="10" eb="12">
      <t>マンエン</t>
    </rPh>
    <rPh sb="12" eb="14">
      <t>イジョウ</t>
    </rPh>
    <phoneticPr fontId="4"/>
  </si>
  <si>
    <r>
      <rPr>
        <b/>
        <sz val="10"/>
        <color theme="1"/>
        <rFont val="ＭＳ 明朝"/>
        <family val="1"/>
        <charset val="128"/>
      </rPr>
      <t>施設入所　利用料金表</t>
    </r>
    <rPh sb="0" eb="2">
      <t>シセツ</t>
    </rPh>
    <rPh sb="2" eb="4">
      <t>ニュウショ</t>
    </rPh>
    <phoneticPr fontId="4"/>
  </si>
  <si>
    <r>
      <rPr>
        <sz val="10.5"/>
        <color indexed="63"/>
        <rFont val="ＭＳ 明朝"/>
        <family val="1"/>
        <charset val="128"/>
      </rPr>
      <t>要介護　</t>
    </r>
    <phoneticPr fontId="7"/>
  </si>
  <si>
    <r>
      <rPr>
        <sz val="11"/>
        <color theme="1"/>
        <rFont val="ＭＳ 明朝"/>
        <family val="1"/>
        <charset val="128"/>
      </rPr>
      <t>①＋❶</t>
    </r>
    <phoneticPr fontId="4"/>
  </si>
  <si>
    <r>
      <rPr>
        <sz val="11"/>
        <color theme="1"/>
        <rFont val="ＭＳ 明朝"/>
        <family val="1"/>
        <charset val="128"/>
      </rPr>
      <t>②＋❷</t>
    </r>
    <phoneticPr fontId="4"/>
  </si>
  <si>
    <r>
      <rPr>
        <sz val="11"/>
        <color theme="1"/>
        <rFont val="ＭＳ 明朝"/>
        <family val="1"/>
        <charset val="128"/>
      </rPr>
      <t>②＋❸</t>
    </r>
    <phoneticPr fontId="4"/>
  </si>
  <si>
    <r>
      <rPr>
        <sz val="11"/>
        <color theme="1"/>
        <rFont val="ＭＳ 明朝"/>
        <family val="1"/>
        <charset val="128"/>
      </rPr>
      <t>②＋❹</t>
    </r>
    <phoneticPr fontId="4"/>
  </si>
  <si>
    <r>
      <rPr>
        <sz val="11"/>
        <color theme="1"/>
        <rFont val="ＭＳ 明朝"/>
        <family val="1"/>
        <charset val="128"/>
      </rPr>
      <t>②＋❺</t>
    </r>
    <phoneticPr fontId="4"/>
  </si>
  <si>
    <r>
      <rPr>
        <sz val="11"/>
        <color theme="1"/>
        <rFont val="ＭＳ 明朝"/>
        <family val="1"/>
        <charset val="128"/>
      </rPr>
      <t>③＋❸</t>
    </r>
    <phoneticPr fontId="4"/>
  </si>
  <si>
    <r>
      <rPr>
        <sz val="11"/>
        <color theme="1"/>
        <rFont val="ＭＳ 明朝"/>
        <family val="1"/>
        <charset val="128"/>
      </rPr>
      <t>③＋❹</t>
    </r>
    <phoneticPr fontId="4"/>
  </si>
  <si>
    <r>
      <rPr>
        <sz val="11"/>
        <color theme="1"/>
        <rFont val="ＭＳ 明朝"/>
        <family val="1"/>
        <charset val="128"/>
      </rPr>
      <t>③＋❺</t>
    </r>
    <phoneticPr fontId="4"/>
  </si>
  <si>
    <t>④＋❺</t>
    <phoneticPr fontId="4"/>
  </si>
  <si>
    <t>⑤＋❺</t>
    <phoneticPr fontId="4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</si>
  <si>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Century"/>
        <family val="1"/>
      </rPr>
      <t>or</t>
    </r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Century"/>
        <family val="1"/>
      </rPr>
      <t>+</t>
    </r>
    <r>
      <rPr>
        <sz val="11"/>
        <color theme="1"/>
        <rFont val="ＭＳ 明朝"/>
        <family val="1"/>
        <charset val="128"/>
      </rPr>
      <t>❺</t>
    </r>
    <phoneticPr fontId="4"/>
  </si>
  <si>
    <r>
      <rPr>
        <sz val="11"/>
        <color theme="1"/>
        <rFont val="ＭＳ 明朝"/>
        <family val="1"/>
        <charset val="128"/>
      </rPr>
      <t>「　」内は単身者の貯蓄額。配偶者と第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号被保険者は「</t>
    </r>
    <r>
      <rPr>
        <sz val="11"/>
        <color theme="1"/>
        <rFont val="Century"/>
        <family val="1"/>
      </rPr>
      <t>1000</t>
    </r>
    <r>
      <rPr>
        <sz val="11"/>
        <color theme="1"/>
        <rFont val="ＭＳ 明朝"/>
        <family val="1"/>
        <charset val="128"/>
      </rPr>
      <t>万円以下」が該当。</t>
    </r>
    <rPh sb="3" eb="4">
      <t>ナイ</t>
    </rPh>
    <rPh sb="5" eb="7">
      <t>タンシン</t>
    </rPh>
    <rPh sb="7" eb="8">
      <t>シャ</t>
    </rPh>
    <rPh sb="9" eb="12">
      <t>チョチクガク</t>
    </rPh>
    <rPh sb="13" eb="16">
      <t>ハイグウシャ</t>
    </rPh>
    <rPh sb="17" eb="18">
      <t>ダイ</t>
    </rPh>
    <rPh sb="19" eb="24">
      <t>ゴウヒホケンシャ</t>
    </rPh>
    <rPh sb="30" eb="32">
      <t>マンエン</t>
    </rPh>
    <rPh sb="32" eb="34">
      <t>イカ</t>
    </rPh>
    <rPh sb="36" eb="38">
      <t>ガイトウ</t>
    </rPh>
    <phoneticPr fontId="4"/>
  </si>
  <si>
    <r>
      <rPr>
        <sz val="8"/>
        <color indexed="63"/>
        <rFont val="ＭＳ 明朝"/>
        <family val="1"/>
        <charset val="128"/>
      </rPr>
      <t>第３段階①
(非課税世帯</t>
    </r>
    <r>
      <rPr>
        <sz val="8"/>
        <color indexed="63"/>
        <rFont val="Century"/>
        <family val="1"/>
      </rPr>
      <t>80</t>
    </r>
    <r>
      <rPr>
        <sz val="8"/>
        <color indexed="63"/>
        <rFont val="ＭＳ 明朝"/>
        <family val="1"/>
        <charset val="128"/>
      </rPr>
      <t>万円超～</t>
    </r>
    <r>
      <rPr>
        <sz val="8"/>
        <color indexed="63"/>
        <rFont val="Century"/>
        <family val="1"/>
      </rPr>
      <t>120</t>
    </r>
    <r>
      <rPr>
        <sz val="8"/>
        <color indexed="63"/>
        <rFont val="ＭＳ 明朝"/>
        <family val="1"/>
        <charset val="128"/>
      </rPr>
      <t>以下）
「</t>
    </r>
    <r>
      <rPr>
        <sz val="8"/>
        <color indexed="63"/>
        <rFont val="Century"/>
        <family val="1"/>
      </rPr>
      <t>550</t>
    </r>
    <r>
      <rPr>
        <sz val="8"/>
        <color indexed="63"/>
        <rFont val="ＭＳ 明朝"/>
        <family val="1"/>
        <charset val="128"/>
      </rPr>
      <t>万円以下」</t>
    </r>
    <rPh sb="7" eb="10">
      <t>ヒカゼイ</t>
    </rPh>
    <rPh sb="10" eb="12">
      <t>セタイ</t>
    </rPh>
    <rPh sb="14" eb="16">
      <t>マンエン</t>
    </rPh>
    <rPh sb="16" eb="17">
      <t>コ</t>
    </rPh>
    <rPh sb="21" eb="23">
      <t>イカ</t>
    </rPh>
    <rPh sb="29" eb="31">
      <t>マンエン</t>
    </rPh>
    <rPh sb="31" eb="33">
      <t>イカ</t>
    </rPh>
    <phoneticPr fontId="4"/>
  </si>
  <si>
    <t>　負担限度額</t>
    <phoneticPr fontId="4"/>
  </si>
  <si>
    <t>ご契約者の要介護度と</t>
    <phoneticPr fontId="4"/>
  </si>
  <si>
    <r>
      <rPr>
        <sz val="10"/>
        <color indexed="63"/>
        <rFont val="ＭＳ 明朝"/>
        <family val="1"/>
        <charset val="128"/>
      </rPr>
      <t>特定処遇改善加算（Ⅰ）　</t>
    </r>
    <r>
      <rPr>
        <sz val="10"/>
        <color indexed="63"/>
        <rFont val="Century"/>
        <family val="1"/>
      </rPr>
      <t>2.7</t>
    </r>
    <r>
      <rPr>
        <sz val="10"/>
        <color indexed="63"/>
        <rFont val="ＭＳ 明朝"/>
        <family val="1"/>
        <charset val="128"/>
      </rPr>
      <t>％</t>
    </r>
    <rPh sb="0" eb="2">
      <t>トクテイ</t>
    </rPh>
    <rPh sb="2" eb="4">
      <t>ショグウ</t>
    </rPh>
    <rPh sb="4" eb="6">
      <t>カイゼン</t>
    </rPh>
    <rPh sb="6" eb="8">
      <t>カサン</t>
    </rPh>
    <phoneticPr fontId="4"/>
  </si>
  <si>
    <r>
      <rPr>
        <b/>
        <sz val="12"/>
        <color theme="1"/>
        <rFont val="ＭＳ 明朝"/>
        <family val="1"/>
        <charset val="128"/>
      </rPr>
      <t>特別養護老人ホームくつろぎユニット</t>
    </r>
    <rPh sb="0" eb="6">
      <t>トクベツヨウゴロウジン</t>
    </rPh>
    <phoneticPr fontId="4"/>
  </si>
  <si>
    <r>
      <t>R3.8.</t>
    </r>
    <r>
      <rPr>
        <sz val="11"/>
        <color theme="1"/>
        <rFont val="ＭＳ 明朝"/>
        <family val="1"/>
        <charset val="128"/>
      </rPr>
      <t>～</t>
    </r>
    <phoneticPr fontId="4"/>
  </si>
  <si>
    <r>
      <rPr>
        <b/>
        <sz val="12"/>
        <color theme="1"/>
        <rFont val="ＭＳ 明朝"/>
        <family val="1"/>
        <charset val="128"/>
      </rPr>
      <t>　施設入所　利用料金表　　（　ユニット型個室　）　　</t>
    </r>
    <rPh sb="1" eb="3">
      <t>シセツ</t>
    </rPh>
    <rPh sb="3" eb="5">
      <t>ニュウショ</t>
    </rPh>
    <phoneticPr fontId="4"/>
  </si>
  <si>
    <r>
      <rPr>
        <sz val="10"/>
        <color indexed="63"/>
        <rFont val="ＭＳ 明朝"/>
        <family val="1"/>
        <charset val="128"/>
      </rPr>
      <t>ご契約者の要介護度と</t>
    </r>
  </si>
  <si>
    <r>
      <rPr>
        <sz val="10"/>
        <color indexed="63"/>
        <rFont val="ＭＳ 明朝"/>
        <family val="1"/>
        <charset val="128"/>
      </rPr>
      <t>基本料金</t>
    </r>
    <phoneticPr fontId="4"/>
  </si>
  <si>
    <r>
      <rPr>
        <sz val="10"/>
        <color indexed="63"/>
        <rFont val="ＭＳ 明朝"/>
        <family val="1"/>
        <charset val="128"/>
      </rPr>
      <t>夜勤職員配置加算</t>
    </r>
    <r>
      <rPr>
        <sz val="10"/>
        <color indexed="63"/>
        <rFont val="Century"/>
        <family val="1"/>
      </rPr>
      <t>(</t>
    </r>
    <r>
      <rPr>
        <sz val="10"/>
        <color indexed="63"/>
        <rFont val="ＭＳ 明朝"/>
        <family val="1"/>
        <charset val="128"/>
      </rPr>
      <t>Ⅳ</t>
    </r>
    <r>
      <rPr>
        <sz val="10"/>
        <color indexed="63"/>
        <rFont val="Century"/>
        <family val="1"/>
      </rPr>
      <t>)</t>
    </r>
    <r>
      <rPr>
        <sz val="10"/>
        <color indexed="63"/>
        <rFont val="ＭＳ 明朝"/>
        <family val="1"/>
        <charset val="128"/>
      </rPr>
      <t>イ</t>
    </r>
    <phoneticPr fontId="4"/>
  </si>
  <si>
    <r>
      <rPr>
        <sz val="10"/>
        <color indexed="63"/>
        <rFont val="ＭＳ 明朝"/>
        <family val="1"/>
        <charset val="128"/>
      </rPr>
      <t>看護体制加算（Ⅰ）イ</t>
    </r>
    <phoneticPr fontId="4"/>
  </si>
  <si>
    <r>
      <rPr>
        <sz val="10"/>
        <color indexed="63"/>
        <rFont val="ＭＳ 明朝"/>
        <family val="1"/>
        <charset val="128"/>
      </rPr>
      <t>看護体制加算（Ⅱ）イ</t>
    </r>
    <phoneticPr fontId="4"/>
  </si>
  <si>
    <r>
      <t>30</t>
    </r>
    <r>
      <rPr>
        <sz val="11"/>
        <color theme="1"/>
        <rFont val="ＭＳ 明朝"/>
        <family val="1"/>
        <charset val="128"/>
      </rPr>
      <t>日小計</t>
    </r>
    <rPh sb="2" eb="3">
      <t>ニチ</t>
    </rPh>
    <rPh sb="3" eb="5">
      <t>ショウケイ</t>
    </rPh>
    <phoneticPr fontId="4"/>
  </si>
  <si>
    <r>
      <rPr>
        <sz val="10"/>
        <color indexed="63"/>
        <rFont val="ＭＳ 明朝"/>
        <family val="1"/>
        <charset val="128"/>
      </rPr>
      <t>介護職員処遇改善加算Ⅰ　</t>
    </r>
    <r>
      <rPr>
        <sz val="10"/>
        <color indexed="63"/>
        <rFont val="Century"/>
        <family val="1"/>
      </rPr>
      <t>8.3%</t>
    </r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</si>
  <si>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r>
      <rPr>
        <sz val="10"/>
        <color indexed="63"/>
        <rFont val="ＭＳ 明朝"/>
        <family val="1"/>
        <charset val="128"/>
      </rPr>
      <t>特定処遇改善加算（Ⅰ）　</t>
    </r>
    <r>
      <rPr>
        <sz val="10"/>
        <color indexed="63"/>
        <rFont val="Century"/>
        <family val="1"/>
      </rPr>
      <t>2.7</t>
    </r>
    <r>
      <rPr>
        <sz val="10"/>
        <color indexed="63"/>
        <rFont val="ＭＳ 明朝"/>
        <family val="1"/>
        <charset val="128"/>
      </rPr>
      <t>％</t>
    </r>
    <phoneticPr fontId="4"/>
  </si>
  <si>
    <r>
      <t>30</t>
    </r>
    <r>
      <rPr>
        <sz val="9"/>
        <color theme="1"/>
        <rFont val="ＭＳ 明朝"/>
        <family val="1"/>
        <charset val="128"/>
      </rPr>
      <t>日計算</t>
    </r>
    <phoneticPr fontId="4"/>
  </si>
  <si>
    <r>
      <rPr>
        <sz val="9"/>
        <color indexed="63"/>
        <rFont val="ＭＳ 明朝"/>
        <family val="1"/>
        <charset val="128"/>
      </rPr>
      <t>高額介護サービス費</t>
    </r>
    <rPh sb="0" eb="4">
      <t>コウガクカイゴ</t>
    </rPh>
    <rPh sb="8" eb="9">
      <t>ヒ</t>
    </rPh>
    <phoneticPr fontId="4"/>
  </si>
  <si>
    <r>
      <rPr>
        <sz val="8"/>
        <color indexed="63"/>
        <rFont val="ＭＳ 明朝"/>
        <family val="1"/>
        <charset val="128"/>
      </rPr>
      <t>第４段階　</t>
    </r>
    <r>
      <rPr>
        <sz val="8"/>
        <color indexed="63"/>
        <rFont val="Century"/>
        <family val="1"/>
      </rPr>
      <t>2</t>
    </r>
    <r>
      <rPr>
        <sz val="8"/>
        <color indexed="63"/>
        <rFont val="ＭＳ 明朝"/>
        <family val="1"/>
        <charset val="128"/>
      </rPr>
      <t>割・</t>
    </r>
    <r>
      <rPr>
        <sz val="8"/>
        <color indexed="63"/>
        <rFont val="Century"/>
        <family val="1"/>
      </rPr>
      <t>3</t>
    </r>
    <r>
      <rPr>
        <sz val="8"/>
        <color indexed="63"/>
        <rFont val="ＭＳ 明朝"/>
        <family val="1"/>
        <charset val="128"/>
      </rPr>
      <t xml:space="preserve">割
</t>
    </r>
    <r>
      <rPr>
        <sz val="8"/>
        <color indexed="63"/>
        <rFont val="Century"/>
        <family val="1"/>
      </rPr>
      <t>383</t>
    </r>
    <r>
      <rPr>
        <sz val="8"/>
        <color indexed="63"/>
        <rFont val="ＭＳ 明朝"/>
        <family val="1"/>
        <charset val="128"/>
      </rPr>
      <t>万円</t>
    </r>
    <r>
      <rPr>
        <sz val="8"/>
        <color indexed="63"/>
        <rFont val="Century"/>
        <family val="1"/>
      </rPr>
      <t>-770</t>
    </r>
    <r>
      <rPr>
        <sz val="8"/>
        <color indexed="63"/>
        <rFont val="ＭＳ 明朝"/>
        <family val="1"/>
        <charset val="128"/>
      </rPr>
      <t>万円</t>
    </r>
    <rPh sb="6" eb="7">
      <t>ワリ</t>
    </rPh>
    <rPh sb="9" eb="10">
      <t>ワリ</t>
    </rPh>
    <rPh sb="14" eb="16">
      <t>マンエン</t>
    </rPh>
    <phoneticPr fontId="4"/>
  </si>
  <si>
    <r>
      <rPr>
        <sz val="8"/>
        <color indexed="63"/>
        <rFont val="ＭＳ 明朝"/>
        <family val="1"/>
        <charset val="128"/>
      </rPr>
      <t xml:space="preserve">第４段階　３割
</t>
    </r>
    <r>
      <rPr>
        <sz val="8"/>
        <color indexed="63"/>
        <rFont val="Century"/>
        <family val="1"/>
      </rPr>
      <t>770</t>
    </r>
    <r>
      <rPr>
        <sz val="8"/>
        <color indexed="63"/>
        <rFont val="ＭＳ 明朝"/>
        <family val="1"/>
        <charset val="128"/>
      </rPr>
      <t>万円</t>
    </r>
    <r>
      <rPr>
        <sz val="8"/>
        <color indexed="63"/>
        <rFont val="Century"/>
        <family val="1"/>
      </rPr>
      <t>-1160</t>
    </r>
    <r>
      <rPr>
        <sz val="8"/>
        <color indexed="63"/>
        <rFont val="ＭＳ 明朝"/>
        <family val="1"/>
        <charset val="128"/>
      </rPr>
      <t>万円</t>
    </r>
    <phoneticPr fontId="4"/>
  </si>
  <si>
    <r>
      <rPr>
        <sz val="11"/>
        <color theme="1"/>
        <rFont val="ＭＳ 明朝"/>
        <family val="1"/>
        <charset val="128"/>
      </rPr>
      <t>　負担限度額</t>
    </r>
    <phoneticPr fontId="4"/>
  </si>
  <si>
    <r>
      <rPr>
        <sz val="8"/>
        <color indexed="63"/>
        <rFont val="ＭＳ 明朝"/>
        <family val="1"/>
        <charset val="128"/>
      </rPr>
      <t>第３段階①
（非課税世帯</t>
    </r>
    <r>
      <rPr>
        <sz val="8"/>
        <color indexed="63"/>
        <rFont val="Century"/>
        <family val="1"/>
      </rPr>
      <t>80</t>
    </r>
    <r>
      <rPr>
        <sz val="8"/>
        <color indexed="63"/>
        <rFont val="ＭＳ 明朝"/>
        <family val="1"/>
        <charset val="128"/>
      </rPr>
      <t>万円超～</t>
    </r>
    <r>
      <rPr>
        <sz val="8"/>
        <color indexed="63"/>
        <rFont val="Century"/>
        <family val="1"/>
      </rPr>
      <t>120</t>
    </r>
    <r>
      <rPr>
        <sz val="8"/>
        <color indexed="63"/>
        <rFont val="ＭＳ 明朝"/>
        <family val="1"/>
        <charset val="128"/>
      </rPr>
      <t>以下）
「</t>
    </r>
    <r>
      <rPr>
        <sz val="8"/>
        <color indexed="63"/>
        <rFont val="Century"/>
        <family val="1"/>
      </rPr>
      <t>550</t>
    </r>
    <r>
      <rPr>
        <sz val="8"/>
        <color indexed="63"/>
        <rFont val="ＭＳ 明朝"/>
        <family val="1"/>
        <charset val="128"/>
      </rPr>
      <t>万円以下」</t>
    </r>
    <rPh sb="7" eb="10">
      <t>ヒカゼイ</t>
    </rPh>
    <rPh sb="10" eb="12">
      <t>セタイ</t>
    </rPh>
    <rPh sb="14" eb="16">
      <t>マンエン</t>
    </rPh>
    <rPh sb="16" eb="17">
      <t>コ</t>
    </rPh>
    <rPh sb="21" eb="23">
      <t>イカ</t>
    </rPh>
    <rPh sb="29" eb="31">
      <t>マンエン</t>
    </rPh>
    <rPh sb="31" eb="33">
      <t>イカ</t>
    </rPh>
    <phoneticPr fontId="4"/>
  </si>
  <si>
    <r>
      <rPr>
        <sz val="11"/>
        <color theme="1"/>
        <rFont val="ＭＳ 明朝"/>
        <family val="1"/>
        <charset val="128"/>
      </rPr>
      <t>①＋❷</t>
    </r>
    <phoneticPr fontId="4"/>
  </si>
  <si>
    <r>
      <rPr>
        <sz val="11"/>
        <color theme="1"/>
        <rFont val="ＭＳ 明朝"/>
        <family val="1"/>
        <charset val="128"/>
      </rPr>
      <t>①＋➌</t>
    </r>
    <phoneticPr fontId="4"/>
  </si>
  <si>
    <r>
      <rPr>
        <sz val="11"/>
        <color theme="1"/>
        <rFont val="ＭＳ 明朝"/>
        <family val="1"/>
        <charset val="128"/>
      </rPr>
      <t>①＋➍</t>
    </r>
    <phoneticPr fontId="4"/>
  </si>
  <si>
    <r>
      <rPr>
        <sz val="11"/>
        <color theme="1"/>
        <rFont val="ＭＳ 明朝"/>
        <family val="1"/>
        <charset val="128"/>
      </rPr>
      <t>②＋➌</t>
    </r>
    <phoneticPr fontId="4"/>
  </si>
  <si>
    <r>
      <rPr>
        <sz val="11"/>
        <color theme="1"/>
        <rFont val="ＭＳ 明朝"/>
        <family val="1"/>
        <charset val="128"/>
      </rPr>
      <t>②＋➍</t>
    </r>
    <phoneticPr fontId="4"/>
  </si>
  <si>
    <r>
      <rPr>
        <sz val="11"/>
        <color theme="1"/>
        <rFont val="ＭＳ 明朝"/>
        <family val="1"/>
        <charset val="128"/>
      </rPr>
      <t>④＋❹</t>
    </r>
    <phoneticPr fontId="4"/>
  </si>
  <si>
    <r>
      <rPr>
        <sz val="11"/>
        <color theme="1"/>
        <rFont val="ＭＳ 明朝"/>
        <family val="1"/>
        <charset val="128"/>
      </rPr>
      <t>⑤＋❹</t>
    </r>
    <phoneticPr fontId="4"/>
  </si>
  <si>
    <r>
      <rPr>
        <sz val="11"/>
        <color theme="1"/>
        <rFont val="ＭＳ 明朝"/>
        <family val="1"/>
        <charset val="128"/>
      </rPr>
      <t>⑥＋❹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</si>
</sst>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30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11"/>
      <color indexed="63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63"/>
      <name val="ＭＳ Ｐゴシック"/>
      <family val="3"/>
      <charset val="128"/>
    </font>
    <font>
      <sz val="10.5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  <font>
      <sz val="10"/>
      <color indexed="63"/>
      <name val="ＭＳ 明朝"/>
      <family val="1"/>
      <charset val="128"/>
    </font>
    <font>
      <sz val="10.5"/>
      <color indexed="63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63"/>
      <name val="ＭＳ 明朝"/>
      <family val="1"/>
      <charset val="128"/>
    </font>
    <font>
      <sz val="9"/>
      <color indexed="6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Century"/>
      <family val="1"/>
    </font>
    <font>
      <sz val="10"/>
      <color indexed="63"/>
      <name val="Century"/>
      <family val="1"/>
    </font>
    <font>
      <sz val="10.5"/>
      <color indexed="63"/>
      <name val="Century"/>
      <family val="1"/>
    </font>
    <font>
      <sz val="11"/>
      <color indexed="63"/>
      <name val="Century"/>
      <family val="1"/>
    </font>
    <font>
      <sz val="12"/>
      <color indexed="63"/>
      <name val="Century"/>
      <family val="1"/>
    </font>
    <font>
      <sz val="9"/>
      <color theme="1"/>
      <name val="Century"/>
      <family val="1"/>
    </font>
    <font>
      <sz val="8"/>
      <color indexed="63"/>
      <name val="Century"/>
      <family val="1"/>
    </font>
    <font>
      <sz val="9"/>
      <color indexed="63"/>
      <name val="Century"/>
      <family val="1"/>
    </font>
    <font>
      <b/>
      <sz val="10"/>
      <color theme="1"/>
      <name val="Century"/>
      <family val="1"/>
    </font>
    <font>
      <sz val="11"/>
      <color theme="0"/>
      <name val="Century"/>
      <family val="1"/>
    </font>
    <font>
      <sz val="8"/>
      <color indexed="63"/>
      <name val="Century"/>
      <family val="1"/>
      <charset val="128"/>
    </font>
    <font>
      <sz val="11"/>
      <color theme="1"/>
      <name val="Century"/>
      <family val="1"/>
      <charset val="128"/>
    </font>
    <font>
      <sz val="10"/>
      <color indexed="63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13" xfId="0" applyBorder="1">
      <alignment vertical="center"/>
    </xf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5" fillId="0" borderId="22" xfId="0" applyFont="1" applyBorder="1" applyAlignment="1">
      <alignment horizontal="justify" vertical="center" wrapText="1"/>
    </xf>
    <xf numFmtId="176" fontId="3" fillId="0" borderId="13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 wrapText="1"/>
    </xf>
    <xf numFmtId="176" fontId="3" fillId="0" borderId="24" xfId="0" applyNumberFormat="1" applyFont="1" applyBorder="1" applyAlignment="1">
      <alignment vertical="center" wrapText="1"/>
    </xf>
    <xf numFmtId="177" fontId="0" fillId="0" borderId="20" xfId="0" applyNumberFormat="1" applyBorder="1">
      <alignment vertical="center"/>
    </xf>
    <xf numFmtId="176" fontId="3" fillId="0" borderId="25" xfId="0" applyNumberFormat="1" applyFont="1" applyBorder="1" applyAlignment="1">
      <alignment vertical="center" wrapText="1"/>
    </xf>
    <xf numFmtId="176" fontId="3" fillId="0" borderId="26" xfId="0" applyNumberFormat="1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76" fontId="3" fillId="0" borderId="30" xfId="0" applyNumberFormat="1" applyFont="1" applyBorder="1" applyAlignment="1">
      <alignment vertical="center" wrapText="1"/>
    </xf>
    <xf numFmtId="176" fontId="3" fillId="0" borderId="31" xfId="0" applyNumberFormat="1" applyFont="1" applyBorder="1" applyAlignment="1">
      <alignment vertical="center" wrapText="1"/>
    </xf>
    <xf numFmtId="176" fontId="3" fillId="0" borderId="32" xfId="0" applyNumberFormat="1" applyFont="1" applyBorder="1" applyAlignment="1">
      <alignment vertical="center" wrapText="1"/>
    </xf>
    <xf numFmtId="176" fontId="3" fillId="0" borderId="33" xfId="0" applyNumberFormat="1" applyFont="1" applyBorder="1" applyAlignment="1">
      <alignment vertical="center" wrapText="1"/>
    </xf>
    <xf numFmtId="176" fontId="3" fillId="0" borderId="34" xfId="0" applyNumberFormat="1" applyFont="1" applyBorder="1" applyAlignment="1">
      <alignment vertical="center" wrapText="1"/>
    </xf>
    <xf numFmtId="176" fontId="3" fillId="0" borderId="35" xfId="0" applyNumberFormat="1" applyFont="1" applyBorder="1" applyAlignment="1">
      <alignment vertical="center" wrapText="1"/>
    </xf>
    <xf numFmtId="176" fontId="3" fillId="0" borderId="36" xfId="0" applyNumberFormat="1" applyFont="1" applyBorder="1" applyAlignment="1">
      <alignment vertical="center" wrapText="1"/>
    </xf>
    <xf numFmtId="176" fontId="3" fillId="0" borderId="37" xfId="0" applyNumberFormat="1" applyFont="1" applyBorder="1" applyAlignment="1">
      <alignment vertical="center" wrapText="1"/>
    </xf>
    <xf numFmtId="176" fontId="3" fillId="0" borderId="38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5" fillId="0" borderId="18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76" fontId="3" fillId="0" borderId="42" xfId="0" applyNumberFormat="1" applyFont="1" applyBorder="1" applyAlignment="1">
      <alignment vertical="center" wrapText="1"/>
    </xf>
    <xf numFmtId="176" fontId="3" fillId="0" borderId="43" xfId="0" applyNumberFormat="1" applyFont="1" applyBorder="1" applyAlignment="1">
      <alignment vertical="center" wrapText="1"/>
    </xf>
    <xf numFmtId="176" fontId="3" fillId="0" borderId="44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177" fontId="0" fillId="0" borderId="13" xfId="0" applyNumberFormat="1" applyBorder="1">
      <alignment vertical="center"/>
    </xf>
    <xf numFmtId="176" fontId="3" fillId="0" borderId="46" xfId="0" applyNumberFormat="1" applyFont="1" applyBorder="1" applyAlignment="1">
      <alignment vertical="center" wrapText="1"/>
    </xf>
    <xf numFmtId="176" fontId="3" fillId="0" borderId="47" xfId="0" applyNumberFormat="1" applyFont="1" applyBorder="1" applyAlignment="1">
      <alignment vertical="center" wrapText="1"/>
    </xf>
    <xf numFmtId="176" fontId="3" fillId="0" borderId="48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vertical="center" wrapText="1"/>
    </xf>
    <xf numFmtId="176" fontId="3" fillId="0" borderId="39" xfId="0" applyNumberFormat="1" applyFont="1" applyBorder="1" applyAlignment="1">
      <alignment vertical="center" wrapText="1"/>
    </xf>
    <xf numFmtId="176" fontId="3" fillId="0" borderId="40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76" fontId="3" fillId="0" borderId="51" xfId="0" applyNumberFormat="1" applyFont="1" applyBorder="1" applyAlignment="1">
      <alignment horizontal="right" vertical="top" wrapText="1"/>
    </xf>
    <xf numFmtId="176" fontId="3" fillId="0" borderId="52" xfId="0" applyNumberFormat="1" applyFont="1" applyBorder="1" applyAlignment="1">
      <alignment horizontal="right" vertical="top" wrapText="1"/>
    </xf>
    <xf numFmtId="176" fontId="3" fillId="0" borderId="52" xfId="0" applyNumberFormat="1" applyFont="1" applyBorder="1" applyAlignment="1">
      <alignment vertical="top" wrapText="1"/>
    </xf>
    <xf numFmtId="176" fontId="3" fillId="0" borderId="53" xfId="0" applyNumberFormat="1" applyFont="1" applyBorder="1" applyAlignment="1">
      <alignment horizontal="right" vertical="top" wrapText="1"/>
    </xf>
    <xf numFmtId="176" fontId="3" fillId="0" borderId="56" xfId="0" applyNumberFormat="1" applyFont="1" applyBorder="1" applyAlignment="1">
      <alignment vertical="center" wrapText="1"/>
    </xf>
    <xf numFmtId="176" fontId="3" fillId="0" borderId="57" xfId="0" applyNumberFormat="1" applyFont="1" applyBorder="1" applyAlignment="1">
      <alignment vertical="center" wrapText="1"/>
    </xf>
    <xf numFmtId="176" fontId="3" fillId="0" borderId="58" xfId="0" applyNumberFormat="1" applyFont="1" applyBorder="1" applyAlignment="1">
      <alignment vertical="center" wrapText="1"/>
    </xf>
    <xf numFmtId="176" fontId="3" fillId="0" borderId="61" xfId="0" applyNumberFormat="1" applyFont="1" applyBorder="1" applyAlignment="1">
      <alignment vertical="center" wrapText="1"/>
    </xf>
    <xf numFmtId="176" fontId="3" fillId="0" borderId="62" xfId="0" applyNumberFormat="1" applyFont="1" applyBorder="1" applyAlignment="1">
      <alignment vertical="center" wrapText="1"/>
    </xf>
    <xf numFmtId="176" fontId="3" fillId="0" borderId="63" xfId="0" applyNumberFormat="1" applyFont="1" applyBorder="1" applyAlignment="1">
      <alignment vertical="center" wrapText="1"/>
    </xf>
    <xf numFmtId="0" fontId="8" fillId="0" borderId="51" xfId="0" applyFont="1" applyBorder="1" applyAlignment="1">
      <alignment horizontal="right" vertical="top" wrapText="1"/>
    </xf>
    <xf numFmtId="0" fontId="8" fillId="0" borderId="52" xfId="0" applyFont="1" applyBorder="1" applyAlignment="1">
      <alignment horizontal="right" vertical="top" wrapText="1"/>
    </xf>
    <xf numFmtId="0" fontId="8" fillId="0" borderId="53" xfId="0" applyFont="1" applyBorder="1" applyAlignment="1">
      <alignment horizontal="right" vertical="top" wrapTex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5" fillId="0" borderId="45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176" fontId="3" fillId="0" borderId="65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176" fontId="3" fillId="0" borderId="8" xfId="0" applyNumberFormat="1" applyFont="1" applyBorder="1" applyAlignment="1">
      <alignment vertical="center" wrapText="1"/>
    </xf>
    <xf numFmtId="176" fontId="3" fillId="0" borderId="15" xfId="0" applyNumberFormat="1" applyFont="1" applyBorder="1" applyAlignment="1">
      <alignment vertical="center" wrapText="1"/>
    </xf>
    <xf numFmtId="0" fontId="0" fillId="0" borderId="64" xfId="0" applyBorder="1">
      <alignment vertical="center"/>
    </xf>
    <xf numFmtId="0" fontId="0" fillId="0" borderId="16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76" fontId="20" fillId="0" borderId="51" xfId="0" applyNumberFormat="1" applyFont="1" applyBorder="1" applyAlignment="1">
      <alignment horizontal="right" vertical="center" wrapText="1"/>
    </xf>
    <xf numFmtId="176" fontId="20" fillId="0" borderId="52" xfId="0" applyNumberFormat="1" applyFont="1" applyBorder="1" applyAlignment="1">
      <alignment vertical="center" wrapText="1"/>
    </xf>
    <xf numFmtId="176" fontId="20" fillId="0" borderId="53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top" wrapText="1"/>
    </xf>
    <xf numFmtId="176" fontId="20" fillId="0" borderId="56" xfId="0" applyNumberFormat="1" applyFont="1" applyBorder="1" applyAlignment="1">
      <alignment vertical="center" wrapText="1"/>
    </xf>
    <xf numFmtId="176" fontId="20" fillId="0" borderId="57" xfId="0" applyNumberFormat="1" applyFont="1" applyBorder="1" applyAlignment="1">
      <alignment vertical="center" wrapText="1"/>
    </xf>
    <xf numFmtId="176" fontId="20" fillId="0" borderId="58" xfId="0" applyNumberFormat="1" applyFont="1" applyBorder="1" applyAlignment="1">
      <alignment vertical="center" wrapText="1"/>
    </xf>
    <xf numFmtId="176" fontId="20" fillId="0" borderId="0" xfId="0" applyNumberFormat="1" applyFont="1" applyBorder="1" applyAlignment="1">
      <alignment vertical="center" wrapText="1"/>
    </xf>
    <xf numFmtId="176" fontId="20" fillId="0" borderId="61" xfId="0" applyNumberFormat="1" applyFont="1" applyBorder="1" applyAlignment="1">
      <alignment vertical="center" wrapText="1"/>
    </xf>
    <xf numFmtId="176" fontId="20" fillId="0" borderId="62" xfId="0" applyNumberFormat="1" applyFont="1" applyBorder="1" applyAlignment="1">
      <alignment vertical="center" wrapText="1"/>
    </xf>
    <xf numFmtId="176" fontId="20" fillId="0" borderId="63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 indent="1"/>
    </xf>
    <xf numFmtId="0" fontId="18" fillId="0" borderId="81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176" fontId="20" fillId="0" borderId="42" xfId="0" applyNumberFormat="1" applyFont="1" applyBorder="1" applyAlignment="1">
      <alignment vertical="center" wrapText="1"/>
    </xf>
    <xf numFmtId="176" fontId="20" fillId="0" borderId="43" xfId="0" applyNumberFormat="1" applyFont="1" applyBorder="1" applyAlignment="1">
      <alignment vertical="center" wrapText="1"/>
    </xf>
    <xf numFmtId="176" fontId="20" fillId="0" borderId="44" xfId="0" applyNumberFormat="1" applyFont="1" applyBorder="1" applyAlignment="1">
      <alignment vertical="center" wrapText="1"/>
    </xf>
    <xf numFmtId="0" fontId="17" fillId="0" borderId="64" xfId="0" applyFont="1" applyBorder="1" applyAlignment="1">
      <alignment horizontal="left" vertical="center" indent="1"/>
    </xf>
    <xf numFmtId="0" fontId="17" fillId="0" borderId="87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176" fontId="20" fillId="0" borderId="88" xfId="0" applyNumberFormat="1" applyFont="1" applyBorder="1" applyAlignment="1">
      <alignment vertical="center" wrapText="1"/>
    </xf>
    <xf numFmtId="176" fontId="20" fillId="0" borderId="89" xfId="0" applyNumberFormat="1" applyFont="1" applyBorder="1" applyAlignment="1">
      <alignment vertical="center" wrapText="1"/>
    </xf>
    <xf numFmtId="176" fontId="20" fillId="0" borderId="90" xfId="0" applyNumberFormat="1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indent="1"/>
    </xf>
    <xf numFmtId="0" fontId="18" fillId="0" borderId="86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wrapText="1" indent="1"/>
    </xf>
    <xf numFmtId="176" fontId="20" fillId="0" borderId="83" xfId="0" applyNumberFormat="1" applyFont="1" applyBorder="1" applyAlignment="1">
      <alignment vertical="center" wrapText="1"/>
    </xf>
    <xf numFmtId="176" fontId="20" fillId="0" borderId="8" xfId="0" applyNumberFormat="1" applyFont="1" applyBorder="1" applyAlignment="1">
      <alignment vertical="center" wrapText="1"/>
    </xf>
    <xf numFmtId="176" fontId="20" fillId="0" borderId="15" xfId="0" applyNumberFormat="1" applyFont="1" applyBorder="1" applyAlignment="1">
      <alignment vertical="center" wrapText="1"/>
    </xf>
    <xf numFmtId="0" fontId="18" fillId="0" borderId="82" xfId="0" applyFont="1" applyBorder="1" applyAlignment="1">
      <alignment horizontal="left" vertical="center" indent="1"/>
    </xf>
    <xf numFmtId="0" fontId="18" fillId="0" borderId="24" xfId="0" applyFont="1" applyBorder="1" applyAlignment="1">
      <alignment horizontal="left" vertical="center" indent="1"/>
    </xf>
    <xf numFmtId="176" fontId="20" fillId="0" borderId="2" xfId="0" applyNumberFormat="1" applyFont="1" applyBorder="1" applyAlignment="1">
      <alignment vertical="center" wrapText="1"/>
    </xf>
    <xf numFmtId="176" fontId="20" fillId="0" borderId="1" xfId="0" applyNumberFormat="1" applyFont="1" applyBorder="1" applyAlignment="1">
      <alignment vertical="center" wrapText="1"/>
    </xf>
    <xf numFmtId="176" fontId="20" fillId="0" borderId="28" xfId="0" applyNumberFormat="1" applyFont="1" applyBorder="1" applyAlignment="1">
      <alignment vertical="center" wrapText="1"/>
    </xf>
    <xf numFmtId="0" fontId="18" fillId="0" borderId="66" xfId="0" applyFont="1" applyBorder="1" applyAlignment="1">
      <alignment horizontal="left" vertical="center" indent="1"/>
    </xf>
    <xf numFmtId="0" fontId="18" fillId="0" borderId="85" xfId="0" applyFont="1" applyBorder="1" applyAlignment="1">
      <alignment horizontal="left" vertical="center" indent="1"/>
    </xf>
    <xf numFmtId="0" fontId="17" fillId="0" borderId="20" xfId="0" applyFont="1" applyBorder="1" applyAlignment="1">
      <alignment horizontal="left" vertical="center" wrapText="1" indent="1"/>
    </xf>
    <xf numFmtId="176" fontId="20" fillId="0" borderId="67" xfId="0" applyNumberFormat="1" applyFont="1" applyBorder="1" applyAlignment="1">
      <alignment vertical="center" wrapText="1"/>
    </xf>
    <xf numFmtId="176" fontId="20" fillId="0" borderId="68" xfId="0" applyNumberFormat="1" applyFont="1" applyBorder="1" applyAlignment="1">
      <alignment vertical="center" wrapText="1"/>
    </xf>
    <xf numFmtId="176" fontId="20" fillId="0" borderId="69" xfId="0" applyNumberFormat="1" applyFont="1" applyBorder="1" applyAlignment="1">
      <alignment vertical="center" wrapText="1"/>
    </xf>
    <xf numFmtId="0" fontId="17" fillId="0" borderId="51" xfId="0" applyFont="1" applyBorder="1" applyAlignment="1">
      <alignment horizontal="center" vertical="center"/>
    </xf>
    <xf numFmtId="0" fontId="23" fillId="0" borderId="50" xfId="0" applyFont="1" applyBorder="1" applyAlignment="1">
      <alignment horizontal="justify" vertical="center" wrapText="1"/>
    </xf>
    <xf numFmtId="176" fontId="20" fillId="0" borderId="53" xfId="0" applyNumberFormat="1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/>
    </xf>
    <xf numFmtId="0" fontId="23" fillId="0" borderId="55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center" vertical="center"/>
    </xf>
    <xf numFmtId="176" fontId="20" fillId="0" borderId="75" xfId="0" applyNumberFormat="1" applyFont="1" applyBorder="1" applyAlignment="1">
      <alignment vertical="center" wrapText="1"/>
    </xf>
    <xf numFmtId="0" fontId="17" fillId="0" borderId="74" xfId="0" applyFont="1" applyBorder="1" applyAlignment="1">
      <alignment horizontal="center" vertical="center"/>
    </xf>
    <xf numFmtId="0" fontId="23" fillId="0" borderId="84" xfId="0" applyFont="1" applyBorder="1" applyAlignment="1">
      <alignment horizontal="justify" vertical="center" wrapText="1"/>
    </xf>
    <xf numFmtId="176" fontId="20" fillId="0" borderId="74" xfId="0" applyNumberFormat="1" applyFont="1" applyBorder="1" applyAlignment="1">
      <alignment vertical="center" wrapText="1"/>
    </xf>
    <xf numFmtId="176" fontId="20" fillId="0" borderId="76" xfId="0" applyNumberFormat="1" applyFont="1" applyBorder="1" applyAlignment="1">
      <alignment vertical="center" wrapText="1"/>
    </xf>
    <xf numFmtId="0" fontId="17" fillId="0" borderId="66" xfId="0" applyFont="1" applyBorder="1" applyAlignment="1">
      <alignment horizontal="center" vertical="center"/>
    </xf>
    <xf numFmtId="0" fontId="17" fillId="0" borderId="85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66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176" fontId="20" fillId="0" borderId="51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indent="2"/>
    </xf>
    <xf numFmtId="0" fontId="17" fillId="0" borderId="85" xfId="0" applyFont="1" applyBorder="1" applyAlignment="1">
      <alignment horizontal="left" vertical="center" indent="2"/>
    </xf>
    <xf numFmtId="0" fontId="17" fillId="0" borderId="9" xfId="0" applyFont="1" applyBorder="1" applyAlignment="1">
      <alignment horizontal="left" vertical="center" indent="2"/>
    </xf>
    <xf numFmtId="176" fontId="17" fillId="0" borderId="67" xfId="0" applyNumberFormat="1" applyFont="1" applyBorder="1">
      <alignment vertical="center"/>
    </xf>
    <xf numFmtId="176" fontId="17" fillId="0" borderId="68" xfId="0" applyNumberFormat="1" applyFont="1" applyBorder="1">
      <alignment vertical="center"/>
    </xf>
    <xf numFmtId="176" fontId="17" fillId="0" borderId="69" xfId="0" applyNumberFormat="1" applyFont="1" applyBorder="1">
      <alignment vertical="center"/>
    </xf>
    <xf numFmtId="176" fontId="26" fillId="2" borderId="67" xfId="0" applyNumberFormat="1" applyFont="1" applyFill="1" applyBorder="1">
      <alignment vertical="center"/>
    </xf>
    <xf numFmtId="176" fontId="26" fillId="2" borderId="68" xfId="0" applyNumberFormat="1" applyFont="1" applyFill="1" applyBorder="1">
      <alignment vertical="center"/>
    </xf>
    <xf numFmtId="176" fontId="26" fillId="2" borderId="69" xfId="0" applyNumberFormat="1" applyFont="1" applyFill="1" applyBorder="1">
      <alignment vertical="center"/>
    </xf>
    <xf numFmtId="0" fontId="17" fillId="0" borderId="10" xfId="0" applyFont="1" applyBorder="1" applyAlignment="1">
      <alignment horizontal="left" vertical="center" indent="2"/>
    </xf>
    <xf numFmtId="0" fontId="17" fillId="0" borderId="86" xfId="0" applyFont="1" applyBorder="1" applyAlignment="1">
      <alignment horizontal="left" vertical="center" indent="2"/>
    </xf>
    <xf numFmtId="176" fontId="17" fillId="0" borderId="83" xfId="0" applyNumberFormat="1" applyFont="1" applyBorder="1">
      <alignment vertical="center"/>
    </xf>
    <xf numFmtId="176" fontId="17" fillId="0" borderId="8" xfId="0" applyNumberFormat="1" applyFont="1" applyBorder="1">
      <alignment vertical="center"/>
    </xf>
    <xf numFmtId="176" fontId="17" fillId="0" borderId="15" xfId="0" applyNumberFormat="1" applyFont="1" applyBorder="1">
      <alignment vertical="center"/>
    </xf>
    <xf numFmtId="0" fontId="17" fillId="0" borderId="7" xfId="0" applyFont="1" applyBorder="1" applyAlignment="1">
      <alignment horizontal="left" vertical="center" indent="2"/>
    </xf>
    <xf numFmtId="0" fontId="17" fillId="0" borderId="81" xfId="0" applyFont="1" applyBorder="1" applyAlignment="1">
      <alignment horizontal="left" vertical="center" indent="2"/>
    </xf>
    <xf numFmtId="0" fontId="17" fillId="0" borderId="6" xfId="0" applyFont="1" applyBorder="1" applyAlignment="1">
      <alignment horizontal="left" vertical="center" indent="2"/>
    </xf>
    <xf numFmtId="176" fontId="17" fillId="0" borderId="42" xfId="0" applyNumberFormat="1" applyFont="1" applyBorder="1">
      <alignment vertical="center"/>
    </xf>
    <xf numFmtId="176" fontId="17" fillId="0" borderId="43" xfId="0" applyNumberFormat="1" applyFont="1" applyBorder="1">
      <alignment vertical="center"/>
    </xf>
    <xf numFmtId="176" fontId="17" fillId="0" borderId="44" xfId="0" applyNumberFormat="1" applyFont="1" applyBorder="1">
      <alignment vertical="center"/>
    </xf>
    <xf numFmtId="0" fontId="17" fillId="0" borderId="82" xfId="0" applyFont="1" applyBorder="1" applyAlignment="1">
      <alignment horizontal="left" vertical="center" indent="2"/>
    </xf>
    <xf numFmtId="0" fontId="17" fillId="0" borderId="24" xfId="0" applyFont="1" applyBorder="1" applyAlignment="1">
      <alignment horizontal="left" vertical="center" indent="2"/>
    </xf>
    <xf numFmtId="176" fontId="17" fillId="0" borderId="30" xfId="0" applyNumberFormat="1" applyFont="1" applyBorder="1">
      <alignment vertical="center"/>
    </xf>
    <xf numFmtId="176" fontId="17" fillId="0" borderId="31" xfId="0" applyNumberFormat="1" applyFont="1" applyBorder="1">
      <alignment vertical="center"/>
    </xf>
    <xf numFmtId="176" fontId="17" fillId="0" borderId="32" xfId="0" applyNumberFormat="1" applyFont="1" applyBorder="1">
      <alignment vertical="center"/>
    </xf>
    <xf numFmtId="0" fontId="28" fillId="0" borderId="0" xfId="0" applyFont="1" applyBorder="1" applyAlignment="1">
      <alignment horizontal="left" vertical="top"/>
    </xf>
    <xf numFmtId="0" fontId="28" fillId="0" borderId="45" xfId="0" applyFont="1" applyBorder="1" applyAlignment="1">
      <alignment horizontal="left" vertical="center" indent="2"/>
    </xf>
    <xf numFmtId="0" fontId="29" fillId="0" borderId="45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 textRotation="255" wrapText="1"/>
    </xf>
    <xf numFmtId="0" fontId="5" fillId="0" borderId="59" xfId="0" applyFont="1" applyBorder="1" applyAlignment="1">
      <alignment horizontal="justify" vertical="center" wrapText="1"/>
    </xf>
    <xf numFmtId="0" fontId="0" fillId="0" borderId="60" xfId="0" applyBorder="1" applyAlignment="1">
      <alignment horizontal="justify" vertical="center" wrapText="1"/>
    </xf>
    <xf numFmtId="0" fontId="5" fillId="0" borderId="54" xfId="0" applyFont="1" applyBorder="1" applyAlignment="1">
      <alignment horizontal="justify" vertical="center" wrapText="1"/>
    </xf>
    <xf numFmtId="0" fontId="0" fillId="0" borderId="55" xfId="0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5" fillId="0" borderId="49" xfId="0" applyFont="1" applyBorder="1" applyAlignment="1">
      <alignment horizontal="justify" vertical="center" wrapText="1"/>
    </xf>
    <xf numFmtId="0" fontId="0" fillId="0" borderId="50" xfId="0" applyBorder="1" applyAlignment="1">
      <alignment horizontal="justify" vertical="center" wrapText="1"/>
    </xf>
    <xf numFmtId="0" fontId="18" fillId="0" borderId="54" xfId="0" applyFont="1" applyBorder="1" applyAlignment="1">
      <alignment horizontal="left" vertical="center" wrapText="1" indent="1"/>
    </xf>
    <xf numFmtId="0" fontId="18" fillId="0" borderId="73" xfId="0" applyFont="1" applyBorder="1" applyAlignment="1">
      <alignment horizontal="left" vertical="center" wrapText="1" indent="1"/>
    </xf>
    <xf numFmtId="0" fontId="17" fillId="0" borderId="55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0" fontId="18" fillId="0" borderId="78" xfId="0" applyFont="1" applyBorder="1" applyAlignment="1">
      <alignment horizontal="left" vertical="center" wrapText="1" indent="1"/>
    </xf>
    <xf numFmtId="0" fontId="17" fillId="0" borderId="13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79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8" fillId="0" borderId="49" xfId="0" applyFont="1" applyBorder="1" applyAlignment="1">
      <alignment horizontal="left" vertical="center" wrapText="1" indent="1"/>
    </xf>
    <xf numFmtId="0" fontId="18" fillId="0" borderId="72" xfId="0" applyFont="1" applyBorder="1" applyAlignment="1">
      <alignment horizontal="left" vertical="center" wrapText="1" indent="1"/>
    </xf>
    <xf numFmtId="0" fontId="17" fillId="0" borderId="50" xfId="0" applyFont="1" applyBorder="1" applyAlignment="1">
      <alignment horizontal="left" vertical="center" wrapText="1" indent="1"/>
    </xf>
    <xf numFmtId="0" fontId="18" fillId="0" borderId="59" xfId="0" applyFont="1" applyBorder="1" applyAlignment="1">
      <alignment horizontal="left" vertical="center" wrapText="1" indent="1"/>
    </xf>
    <xf numFmtId="0" fontId="18" fillId="0" borderId="80" xfId="0" applyFont="1" applyBorder="1" applyAlignment="1">
      <alignment horizontal="left" vertical="center" wrapText="1" indent="1"/>
    </xf>
    <xf numFmtId="0" fontId="17" fillId="0" borderId="60" xfId="0" applyFont="1" applyBorder="1" applyAlignment="1">
      <alignment horizontal="left" vertical="center" wrapText="1" indent="1"/>
    </xf>
    <xf numFmtId="0" fontId="25" fillId="0" borderId="14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21" xfId="0" applyFont="1" applyBorder="1" applyAlignment="1">
      <alignment horizontal="center" vertical="center" textRotation="255" wrapText="1"/>
    </xf>
    <xf numFmtId="0" fontId="22" fillId="0" borderId="4" xfId="0" applyFont="1" applyBorder="1" applyAlignment="1">
      <alignment horizontal="center" vertical="center" textRotation="255" wrapText="1"/>
    </xf>
    <xf numFmtId="0" fontId="22" fillId="0" borderId="23" xfId="0" applyFont="1" applyBorder="1" applyAlignment="1">
      <alignment horizontal="center" vertical="center" textRotation="255" wrapText="1"/>
    </xf>
    <xf numFmtId="0" fontId="24" fillId="0" borderId="7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27" fillId="0" borderId="71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8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7" fillId="0" borderId="78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79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 indent="1"/>
    </xf>
    <xf numFmtId="0" fontId="18" fillId="0" borderId="42" xfId="0" applyFont="1" applyBorder="1" applyAlignment="1">
      <alignment horizontal="left" vertical="center" indent="1"/>
    </xf>
    <xf numFmtId="0" fontId="18" fillId="0" borderId="43" xfId="0" applyFont="1" applyBorder="1" applyAlignment="1">
      <alignment horizontal="left" vertical="center" indent="1"/>
    </xf>
    <xf numFmtId="0" fontId="17" fillId="0" borderId="92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indent="1"/>
    </xf>
    <xf numFmtId="0" fontId="18" fillId="0" borderId="78" xfId="0" applyFont="1" applyBorder="1" applyAlignment="1">
      <alignment horizontal="left" vertical="center" indent="1"/>
    </xf>
    <xf numFmtId="176" fontId="20" fillId="0" borderId="11" xfId="0" applyNumberFormat="1" applyFont="1" applyBorder="1" applyAlignment="1">
      <alignment vertical="center" wrapText="1"/>
    </xf>
    <xf numFmtId="176" fontId="20" fillId="0" borderId="27" xfId="0" applyNumberFormat="1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7" fillId="0" borderId="93" xfId="0" applyFont="1" applyBorder="1" applyAlignment="1">
      <alignment horizontal="center" vertical="center"/>
    </xf>
    <xf numFmtId="0" fontId="17" fillId="0" borderId="14" xfId="0" applyFont="1" applyBorder="1">
      <alignment vertical="center"/>
    </xf>
    <xf numFmtId="0" fontId="17" fillId="0" borderId="7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3" fillId="0" borderId="71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176" fontId="20" fillId="0" borderId="0" xfId="0" applyNumberFormat="1" applyFont="1" applyAlignment="1">
      <alignment vertical="center" wrapText="1"/>
    </xf>
    <xf numFmtId="0" fontId="17" fillId="0" borderId="45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opLeftCell="A4" workbookViewId="0">
      <selection activeCell="G14" sqref="G14"/>
    </sheetView>
  </sheetViews>
  <sheetFormatPr defaultRowHeight="13.5" x14ac:dyDescent="0.15"/>
  <cols>
    <col min="1" max="1" width="3.125" customWidth="1"/>
    <col min="2" max="2" width="17.5" customWidth="1"/>
    <col min="8" max="8" width="2.625" customWidth="1"/>
    <col min="9" max="9" width="3.125" customWidth="1"/>
    <col min="10" max="10" width="17.5" customWidth="1"/>
    <col min="16" max="16" width="0" hidden="1" customWidth="1"/>
  </cols>
  <sheetData>
    <row r="1" spans="1:16" ht="15.75" x14ac:dyDescent="0.15">
      <c r="A1" s="1"/>
    </row>
    <row r="2" spans="1:16" ht="14.25" x14ac:dyDescent="0.15">
      <c r="A2" s="2" t="s">
        <v>21</v>
      </c>
    </row>
    <row r="4" spans="1:16" ht="14.25" thickBot="1" x14ac:dyDescent="0.2">
      <c r="A4" t="s">
        <v>11</v>
      </c>
      <c r="I4" t="s">
        <v>12</v>
      </c>
    </row>
    <row r="5" spans="1:16" ht="15.75" customHeight="1" x14ac:dyDescent="0.15">
      <c r="A5" s="192" t="s">
        <v>9</v>
      </c>
      <c r="B5" s="193"/>
      <c r="C5" s="6" t="s">
        <v>8</v>
      </c>
      <c r="D5" s="5" t="s">
        <v>8</v>
      </c>
      <c r="E5" s="5" t="s">
        <v>8</v>
      </c>
      <c r="F5" s="5" t="s">
        <v>8</v>
      </c>
      <c r="G5" s="18" t="s">
        <v>8</v>
      </c>
      <c r="I5" s="192" t="s">
        <v>9</v>
      </c>
      <c r="J5" s="193"/>
      <c r="K5" s="6" t="s">
        <v>10</v>
      </c>
      <c r="L5" s="5" t="s">
        <v>10</v>
      </c>
      <c r="M5" s="5" t="s">
        <v>10</v>
      </c>
      <c r="N5" s="5" t="s">
        <v>10</v>
      </c>
      <c r="O5" s="18" t="s">
        <v>10</v>
      </c>
    </row>
    <row r="6" spans="1:16" ht="15.75" customHeight="1" thickBot="1" x14ac:dyDescent="0.2">
      <c r="A6" s="194" t="s">
        <v>7</v>
      </c>
      <c r="B6" s="195"/>
      <c r="C6" s="4">
        <v>1</v>
      </c>
      <c r="D6" s="3">
        <v>2</v>
      </c>
      <c r="E6" s="3">
        <v>3</v>
      </c>
      <c r="F6" s="3">
        <v>4</v>
      </c>
      <c r="G6" s="19">
        <v>5</v>
      </c>
      <c r="I6" s="194" t="s">
        <v>7</v>
      </c>
      <c r="J6" s="195"/>
      <c r="K6" s="4">
        <v>1</v>
      </c>
      <c r="L6" s="3">
        <v>2</v>
      </c>
      <c r="M6" s="3">
        <v>3</v>
      </c>
      <c r="N6" s="3">
        <v>4</v>
      </c>
      <c r="O6" s="19">
        <v>5</v>
      </c>
    </row>
    <row r="7" spans="1:16" ht="15.75" customHeight="1" x14ac:dyDescent="0.15">
      <c r="A7" s="196" t="s">
        <v>6</v>
      </c>
      <c r="B7" s="197"/>
      <c r="C7" s="54">
        <v>630</v>
      </c>
      <c r="D7" s="55">
        <v>699</v>
      </c>
      <c r="E7" s="55">
        <v>770</v>
      </c>
      <c r="F7" s="56">
        <v>839</v>
      </c>
      <c r="G7" s="57">
        <v>907</v>
      </c>
      <c r="I7" s="196" t="s">
        <v>6</v>
      </c>
      <c r="J7" s="197"/>
      <c r="K7" s="64">
        <v>577</v>
      </c>
      <c r="L7" s="65">
        <v>647</v>
      </c>
      <c r="M7" s="65">
        <v>719</v>
      </c>
      <c r="N7" s="65">
        <v>789</v>
      </c>
      <c r="O7" s="66">
        <v>858</v>
      </c>
    </row>
    <row r="8" spans="1:16" ht="15.75" customHeight="1" x14ac:dyDescent="0.15">
      <c r="A8" s="190" t="s">
        <v>5</v>
      </c>
      <c r="B8" s="191"/>
      <c r="C8" s="58">
        <v>14</v>
      </c>
      <c r="D8" s="59">
        <v>14</v>
      </c>
      <c r="E8" s="59">
        <v>14</v>
      </c>
      <c r="F8" s="59">
        <v>14</v>
      </c>
      <c r="G8" s="60">
        <v>14</v>
      </c>
      <c r="I8" s="190" t="s">
        <v>5</v>
      </c>
      <c r="J8" s="191"/>
      <c r="K8" s="58">
        <v>14</v>
      </c>
      <c r="L8" s="59">
        <v>14</v>
      </c>
      <c r="M8" s="59">
        <v>14</v>
      </c>
      <c r="N8" s="59">
        <v>14</v>
      </c>
      <c r="O8" s="60">
        <v>14</v>
      </c>
    </row>
    <row r="9" spans="1:16" ht="15.75" customHeight="1" x14ac:dyDescent="0.15">
      <c r="A9" s="190" t="s">
        <v>4</v>
      </c>
      <c r="B9" s="191"/>
      <c r="C9" s="58">
        <v>23</v>
      </c>
      <c r="D9" s="59">
        <v>23</v>
      </c>
      <c r="E9" s="59">
        <v>23</v>
      </c>
      <c r="F9" s="59">
        <v>23</v>
      </c>
      <c r="G9" s="60">
        <v>23</v>
      </c>
      <c r="I9" s="190" t="s">
        <v>4</v>
      </c>
      <c r="J9" s="191"/>
      <c r="K9" s="58">
        <v>23</v>
      </c>
      <c r="L9" s="59">
        <v>23</v>
      </c>
      <c r="M9" s="59">
        <v>23</v>
      </c>
      <c r="N9" s="59">
        <v>23</v>
      </c>
      <c r="O9" s="60">
        <v>23</v>
      </c>
    </row>
    <row r="10" spans="1:16" ht="15.75" customHeight="1" x14ac:dyDescent="0.15">
      <c r="A10" s="190" t="s">
        <v>3</v>
      </c>
      <c r="B10" s="191"/>
      <c r="C10" s="58">
        <v>13</v>
      </c>
      <c r="D10" s="59">
        <v>13</v>
      </c>
      <c r="E10" s="59">
        <v>13</v>
      </c>
      <c r="F10" s="59">
        <v>13</v>
      </c>
      <c r="G10" s="60">
        <v>13</v>
      </c>
      <c r="I10" s="190" t="s">
        <v>3</v>
      </c>
      <c r="J10" s="191"/>
      <c r="K10" s="58">
        <v>13</v>
      </c>
      <c r="L10" s="59">
        <v>13</v>
      </c>
      <c r="M10" s="59">
        <v>13</v>
      </c>
      <c r="N10" s="59">
        <v>13</v>
      </c>
      <c r="O10" s="60">
        <v>13</v>
      </c>
    </row>
    <row r="11" spans="1:16" ht="15.75" customHeight="1" x14ac:dyDescent="0.15">
      <c r="A11" s="188" t="s">
        <v>2</v>
      </c>
      <c r="B11" s="189"/>
      <c r="C11" s="61">
        <v>8</v>
      </c>
      <c r="D11" s="62">
        <v>8</v>
      </c>
      <c r="E11" s="62">
        <v>8</v>
      </c>
      <c r="F11" s="62">
        <v>8</v>
      </c>
      <c r="G11" s="63">
        <v>8</v>
      </c>
      <c r="I11" s="188" t="s">
        <v>2</v>
      </c>
      <c r="J11" s="189"/>
      <c r="K11" s="61">
        <v>8</v>
      </c>
      <c r="L11" s="62">
        <v>8</v>
      </c>
      <c r="M11" s="62">
        <v>8</v>
      </c>
      <c r="N11" s="62">
        <v>8</v>
      </c>
      <c r="O11" s="63">
        <v>8</v>
      </c>
    </row>
    <row r="12" spans="1:16" ht="15.75" customHeight="1" x14ac:dyDescent="0.15">
      <c r="A12" s="43" t="s">
        <v>23</v>
      </c>
      <c r="B12" s="44"/>
      <c r="C12" s="40">
        <f>SUM(C7:C11)</f>
        <v>688</v>
      </c>
      <c r="D12" s="41">
        <f>SUM(D7:D11)</f>
        <v>757</v>
      </c>
      <c r="E12" s="41">
        <f>SUM(E7:E11)</f>
        <v>828</v>
      </c>
      <c r="F12" s="41">
        <f>SUM(F7:F11)</f>
        <v>897</v>
      </c>
      <c r="G12" s="42">
        <f>SUM(G7:G11)</f>
        <v>965</v>
      </c>
      <c r="I12" s="43" t="s">
        <v>23</v>
      </c>
      <c r="J12" s="44"/>
      <c r="K12" s="40">
        <f>SUM(K7:K11)</f>
        <v>635</v>
      </c>
      <c r="L12" s="41">
        <f>SUM(L7:L11)</f>
        <v>705</v>
      </c>
      <c r="M12" s="41">
        <f>SUM(M7:M11)</f>
        <v>777</v>
      </c>
      <c r="N12" s="41">
        <f>SUM(N7:N11)</f>
        <v>847</v>
      </c>
      <c r="O12" s="42">
        <f>SUM(O7:O11)</f>
        <v>916</v>
      </c>
    </row>
    <row r="13" spans="1:16" ht="15.75" customHeight="1" thickBot="1" x14ac:dyDescent="0.2">
      <c r="A13" s="67" t="s">
        <v>24</v>
      </c>
      <c r="B13" s="68"/>
      <c r="C13" s="40">
        <f>30*C12</f>
        <v>20640</v>
      </c>
      <c r="D13" s="41">
        <f>30*D12</f>
        <v>22710</v>
      </c>
      <c r="E13" s="41">
        <f t="shared" ref="E13:G13" si="0">30*E12</f>
        <v>24840</v>
      </c>
      <c r="F13" s="41">
        <f t="shared" si="0"/>
        <v>26910</v>
      </c>
      <c r="G13" s="42">
        <f t="shared" si="0"/>
        <v>28950</v>
      </c>
      <c r="I13" s="67" t="s">
        <v>24</v>
      </c>
      <c r="J13" s="68"/>
      <c r="K13" s="40">
        <f>30*K12</f>
        <v>19050</v>
      </c>
      <c r="L13" s="41">
        <f t="shared" ref="L13" si="1">30*L12</f>
        <v>21150</v>
      </c>
      <c r="M13" s="41">
        <f t="shared" ref="M13" si="2">30*M12</f>
        <v>23310</v>
      </c>
      <c r="N13" s="41">
        <f t="shared" ref="N13" si="3">30*N12</f>
        <v>25410</v>
      </c>
      <c r="O13" s="42">
        <f t="shared" ref="O13" si="4">30*O12</f>
        <v>27480</v>
      </c>
    </row>
    <row r="14" spans="1:16" ht="15.75" customHeight="1" thickBot="1" x14ac:dyDescent="0.2">
      <c r="A14" s="69" t="s">
        <v>16</v>
      </c>
      <c r="B14" s="70"/>
      <c r="C14" s="20">
        <f>2.5%*C13</f>
        <v>516</v>
      </c>
      <c r="D14" s="21">
        <f>2.5%*D13</f>
        <v>567.75</v>
      </c>
      <c r="E14" s="21">
        <f>2.5%*E13</f>
        <v>621</v>
      </c>
      <c r="F14" s="21">
        <f>2.5%*F13</f>
        <v>672.75</v>
      </c>
      <c r="G14" s="22">
        <f>2.5%*G13</f>
        <v>723.75</v>
      </c>
      <c r="I14" s="69" t="s">
        <v>16</v>
      </c>
      <c r="J14" s="70"/>
      <c r="K14" s="20">
        <f>2.5%*K13</f>
        <v>476.25</v>
      </c>
      <c r="L14" s="21">
        <f>2.5%*L13</f>
        <v>528.75</v>
      </c>
      <c r="M14" s="21">
        <f>2.5%*M13</f>
        <v>582.75</v>
      </c>
      <c r="N14" s="21">
        <f>2.5%*N13</f>
        <v>635.25</v>
      </c>
      <c r="O14" s="22">
        <f>2.5%*O13</f>
        <v>687</v>
      </c>
      <c r="P14" s="15">
        <v>2.5000000000000001E-2</v>
      </c>
    </row>
    <row r="15" spans="1:16" ht="15.75" customHeight="1" thickBot="1" x14ac:dyDescent="0.2">
      <c r="A15" s="72" t="s">
        <v>22</v>
      </c>
      <c r="B15" s="73"/>
      <c r="C15" s="74">
        <f>SUM(C13:C14)</f>
        <v>21156</v>
      </c>
      <c r="D15" s="74">
        <f t="shared" ref="D15:G15" si="5">SUM(D13:D14)</f>
        <v>23277.75</v>
      </c>
      <c r="E15" s="74">
        <f t="shared" si="5"/>
        <v>25461</v>
      </c>
      <c r="F15" s="74">
        <f t="shared" si="5"/>
        <v>27582.75</v>
      </c>
      <c r="G15" s="75">
        <f t="shared" si="5"/>
        <v>29673.75</v>
      </c>
      <c r="I15" s="72" t="s">
        <v>22</v>
      </c>
      <c r="J15" s="73"/>
      <c r="K15" s="74">
        <f>SUM(K13:K14)</f>
        <v>19526.25</v>
      </c>
      <c r="L15" s="74">
        <f t="shared" ref="L15:O15" si="6">SUM(L13:L14)</f>
        <v>21678.75</v>
      </c>
      <c r="M15" s="74">
        <f t="shared" si="6"/>
        <v>23892.75</v>
      </c>
      <c r="N15" s="74">
        <f t="shared" si="6"/>
        <v>26045.25</v>
      </c>
      <c r="O15" s="75">
        <f t="shared" si="6"/>
        <v>28167</v>
      </c>
      <c r="P15" s="45"/>
    </row>
    <row r="16" spans="1:16" ht="15.75" customHeight="1" x14ac:dyDescent="0.15">
      <c r="A16" s="29"/>
      <c r="B16" s="9"/>
      <c r="C16" s="71">
        <f>IF(C15&gt;=$P$16,$P$16,C15)</f>
        <v>15000</v>
      </c>
      <c r="D16" s="71">
        <f t="shared" ref="D16:G16" si="7">IF(D15&gt;=$P$16,$P$16,D15)</f>
        <v>15000</v>
      </c>
      <c r="E16" s="71">
        <f t="shared" si="7"/>
        <v>15000</v>
      </c>
      <c r="F16" s="71">
        <f t="shared" si="7"/>
        <v>15000</v>
      </c>
      <c r="G16" s="71">
        <f t="shared" si="7"/>
        <v>15000</v>
      </c>
      <c r="I16" s="76"/>
      <c r="J16" s="77"/>
      <c r="K16" s="27">
        <f>IF(K15&gt;=$P$16,$P$16,K15)</f>
        <v>15000</v>
      </c>
      <c r="L16" s="27">
        <f t="shared" ref="L16" si="8">IF(L15&gt;=$P$16,$P$16,L15)</f>
        <v>15000</v>
      </c>
      <c r="M16" s="27">
        <f t="shared" ref="M16" si="9">IF(M15&gt;=$P$16,$P$16,M15)</f>
        <v>15000</v>
      </c>
      <c r="N16" s="27">
        <f t="shared" ref="N16" si="10">IF(N15&gt;=$P$16,$P$16,N15)</f>
        <v>15000</v>
      </c>
      <c r="O16" s="28">
        <f t="shared" ref="O16" si="11">IF(O15&gt;=$P$16,$P$16,O15)</f>
        <v>15000</v>
      </c>
      <c r="P16" s="12">
        <v>15000</v>
      </c>
    </row>
    <row r="17" spans="1:16" ht="15.75" customHeight="1" x14ac:dyDescent="0.15">
      <c r="A17" s="38" t="s">
        <v>15</v>
      </c>
      <c r="B17" s="39"/>
      <c r="C17" s="27">
        <f>IF(C15&gt;=$P$17,$P$17,C15)</f>
        <v>15000</v>
      </c>
      <c r="D17" s="27">
        <f t="shared" ref="D17:G17" si="12">IF(D15&gt;=$P$17,$P$17,D15)</f>
        <v>15000</v>
      </c>
      <c r="E17" s="27">
        <f t="shared" si="12"/>
        <v>15000</v>
      </c>
      <c r="F17" s="27">
        <f t="shared" si="12"/>
        <v>15000</v>
      </c>
      <c r="G17" s="27">
        <f t="shared" si="12"/>
        <v>15000</v>
      </c>
      <c r="I17" s="38" t="s">
        <v>15</v>
      </c>
      <c r="J17" s="39"/>
      <c r="K17" s="27">
        <f>IF(K15&gt;=$P$17,$P$17,K15)</f>
        <v>15000</v>
      </c>
      <c r="L17" s="27">
        <f t="shared" ref="L17:O17" si="13">IF(L15&gt;=$P$17,$P$17,L15)</f>
        <v>15000</v>
      </c>
      <c r="M17" s="27">
        <f t="shared" si="13"/>
        <v>15000</v>
      </c>
      <c r="N17" s="27">
        <f t="shared" si="13"/>
        <v>15000</v>
      </c>
      <c r="O17" s="28">
        <f t="shared" si="13"/>
        <v>15000</v>
      </c>
      <c r="P17" s="13">
        <v>15000</v>
      </c>
    </row>
    <row r="18" spans="1:16" ht="15.75" customHeight="1" x14ac:dyDescent="0.15">
      <c r="A18" s="7"/>
      <c r="B18" s="9"/>
      <c r="C18" s="27">
        <f>IF(C15&gt;=$P$18,$P$18,C15)</f>
        <v>21156</v>
      </c>
      <c r="D18" s="27">
        <f t="shared" ref="D18:G18" si="14">IF(D15&gt;=$P$18,$P$18,D15)</f>
        <v>23277.75</v>
      </c>
      <c r="E18" s="27">
        <f>IF(E15&gt;=$P$18,$P$18,E15)</f>
        <v>24600</v>
      </c>
      <c r="F18" s="27">
        <f t="shared" si="14"/>
        <v>24600</v>
      </c>
      <c r="G18" s="27">
        <f t="shared" si="14"/>
        <v>24600</v>
      </c>
      <c r="I18" s="7"/>
      <c r="J18" s="9"/>
      <c r="K18" s="27">
        <f>IF(K15&gt;=$P$18,$P$18,K15)</f>
        <v>19526.25</v>
      </c>
      <c r="L18" s="27">
        <f t="shared" ref="L18:O18" si="15">IF(L15&gt;=$P$18,$P$18,L15)</f>
        <v>21678.75</v>
      </c>
      <c r="M18" s="27">
        <f t="shared" si="15"/>
        <v>23892.75</v>
      </c>
      <c r="N18" s="27">
        <f t="shared" si="15"/>
        <v>24600</v>
      </c>
      <c r="O18" s="28">
        <f t="shared" si="15"/>
        <v>24600</v>
      </c>
      <c r="P18" s="13">
        <v>24600</v>
      </c>
    </row>
    <row r="19" spans="1:16" ht="15.75" customHeight="1" thickBot="1" x14ac:dyDescent="0.2">
      <c r="A19" s="30"/>
      <c r="B19" s="10"/>
      <c r="C19" s="21">
        <f>IF(C15&gt;=$P$19,$P$19,C15)</f>
        <v>21156</v>
      </c>
      <c r="D19" s="21">
        <f t="shared" ref="D19:G19" si="16">IF(D15&gt;=$P$19,$P$19,D15)</f>
        <v>23277.75</v>
      </c>
      <c r="E19" s="21">
        <f t="shared" si="16"/>
        <v>25461</v>
      </c>
      <c r="F19" s="21">
        <f t="shared" si="16"/>
        <v>27582.75</v>
      </c>
      <c r="G19" s="21">
        <f t="shared" si="16"/>
        <v>29673.75</v>
      </c>
      <c r="I19" s="30"/>
      <c r="J19" s="10"/>
      <c r="K19" s="21">
        <f>IF(K15&gt;=$P$19,$P$19,K15)</f>
        <v>19526.25</v>
      </c>
      <c r="L19" s="21">
        <f t="shared" ref="L19:O19" si="17">IF(L15&gt;=$P$19,$P$19,L15)</f>
        <v>21678.75</v>
      </c>
      <c r="M19" s="21">
        <f t="shared" si="17"/>
        <v>23892.75</v>
      </c>
      <c r="N19" s="21">
        <f t="shared" si="17"/>
        <v>26045.25</v>
      </c>
      <c r="O19" s="22">
        <f t="shared" si="17"/>
        <v>28167</v>
      </c>
      <c r="P19" s="14">
        <v>37200</v>
      </c>
    </row>
    <row r="20" spans="1:16" ht="15.75" customHeight="1" x14ac:dyDescent="0.15">
      <c r="A20" s="182" t="s">
        <v>1</v>
      </c>
      <c r="B20" s="11"/>
      <c r="C20" s="24">
        <v>300</v>
      </c>
      <c r="D20" s="24">
        <v>300</v>
      </c>
      <c r="E20" s="24">
        <v>300</v>
      </c>
      <c r="F20" s="24">
        <v>300</v>
      </c>
      <c r="G20" s="24">
        <v>300</v>
      </c>
      <c r="I20" s="182" t="s">
        <v>1</v>
      </c>
      <c r="J20" s="11"/>
      <c r="K20" s="24">
        <v>300</v>
      </c>
      <c r="L20" s="24">
        <v>300</v>
      </c>
      <c r="M20" s="24">
        <v>300</v>
      </c>
      <c r="N20" s="24">
        <v>300</v>
      </c>
      <c r="O20" s="25">
        <v>300</v>
      </c>
    </row>
    <row r="21" spans="1:16" ht="15.75" customHeight="1" x14ac:dyDescent="0.15">
      <c r="A21" s="183"/>
      <c r="B21" s="11"/>
      <c r="C21" s="27">
        <v>390</v>
      </c>
      <c r="D21" s="27">
        <v>390</v>
      </c>
      <c r="E21" s="27">
        <v>390</v>
      </c>
      <c r="F21" s="27">
        <v>390</v>
      </c>
      <c r="G21" s="27">
        <v>390</v>
      </c>
      <c r="I21" s="183"/>
      <c r="J21" s="11"/>
      <c r="K21" s="27">
        <v>390</v>
      </c>
      <c r="L21" s="27">
        <v>390</v>
      </c>
      <c r="M21" s="27">
        <v>390</v>
      </c>
      <c r="N21" s="27">
        <v>390</v>
      </c>
      <c r="O21" s="28">
        <v>390</v>
      </c>
    </row>
    <row r="22" spans="1:16" ht="15.75" customHeight="1" x14ac:dyDescent="0.15">
      <c r="A22" s="183"/>
      <c r="B22" s="11"/>
      <c r="C22" s="27">
        <v>650</v>
      </c>
      <c r="D22" s="27">
        <v>650</v>
      </c>
      <c r="E22" s="27">
        <v>650</v>
      </c>
      <c r="F22" s="27">
        <v>650</v>
      </c>
      <c r="G22" s="27">
        <v>650</v>
      </c>
      <c r="I22" s="183"/>
      <c r="J22" s="11"/>
      <c r="K22" s="27">
        <v>650</v>
      </c>
      <c r="L22" s="27">
        <v>650</v>
      </c>
      <c r="M22" s="27">
        <v>650</v>
      </c>
      <c r="N22" s="27">
        <v>650</v>
      </c>
      <c r="O22" s="28">
        <v>650</v>
      </c>
    </row>
    <row r="23" spans="1:16" ht="15.75" customHeight="1" thickBot="1" x14ac:dyDescent="0.2">
      <c r="A23" s="184"/>
      <c r="B23" s="11"/>
      <c r="C23" s="21">
        <v>1380</v>
      </c>
      <c r="D23" s="21">
        <v>1380</v>
      </c>
      <c r="E23" s="21">
        <v>1380</v>
      </c>
      <c r="F23" s="21">
        <v>1380</v>
      </c>
      <c r="G23" s="21">
        <v>1380</v>
      </c>
      <c r="I23" s="184"/>
      <c r="J23" s="53"/>
      <c r="K23" s="21">
        <v>1380</v>
      </c>
      <c r="L23" s="21">
        <v>1380</v>
      </c>
      <c r="M23" s="21">
        <v>1380</v>
      </c>
      <c r="N23" s="21">
        <v>1380</v>
      </c>
      <c r="O23" s="22">
        <v>1380</v>
      </c>
    </row>
    <row r="24" spans="1:16" ht="17.25" hidden="1" customHeight="1" x14ac:dyDescent="0.15">
      <c r="A24" s="31"/>
      <c r="B24" s="8"/>
      <c r="C24" s="23">
        <f t="shared" ref="C24:G27" si="18">30*C20</f>
        <v>9000</v>
      </c>
      <c r="D24" s="24">
        <f t="shared" si="18"/>
        <v>9000</v>
      </c>
      <c r="E24" s="24">
        <f t="shared" si="18"/>
        <v>9000</v>
      </c>
      <c r="F24" s="24">
        <f t="shared" si="18"/>
        <v>9000</v>
      </c>
      <c r="G24" s="25">
        <f t="shared" si="18"/>
        <v>9000</v>
      </c>
      <c r="I24" s="31"/>
      <c r="J24" s="8"/>
      <c r="K24" s="23">
        <f t="shared" ref="K24:O27" si="19">30*K20</f>
        <v>9000</v>
      </c>
      <c r="L24" s="24">
        <f t="shared" si="19"/>
        <v>9000</v>
      </c>
      <c r="M24" s="24">
        <f t="shared" si="19"/>
        <v>9000</v>
      </c>
      <c r="N24" s="24">
        <f t="shared" si="19"/>
        <v>9000</v>
      </c>
      <c r="O24" s="25">
        <f t="shared" si="19"/>
        <v>9000</v>
      </c>
      <c r="P24" s="16">
        <v>300</v>
      </c>
    </row>
    <row r="25" spans="1:16" ht="17.25" hidden="1" customHeight="1" x14ac:dyDescent="0.15">
      <c r="A25" s="32" t="s">
        <v>13</v>
      </c>
      <c r="B25" s="9"/>
      <c r="C25" s="26">
        <f t="shared" si="18"/>
        <v>11700</v>
      </c>
      <c r="D25" s="27">
        <f t="shared" si="18"/>
        <v>11700</v>
      </c>
      <c r="E25" s="27">
        <f t="shared" si="18"/>
        <v>11700</v>
      </c>
      <c r="F25" s="27">
        <f t="shared" si="18"/>
        <v>11700</v>
      </c>
      <c r="G25" s="28">
        <f t="shared" si="18"/>
        <v>11700</v>
      </c>
      <c r="I25" s="32" t="s">
        <v>13</v>
      </c>
      <c r="J25" s="9"/>
      <c r="K25" s="26">
        <f t="shared" si="19"/>
        <v>11700</v>
      </c>
      <c r="L25" s="27">
        <f t="shared" si="19"/>
        <v>11700</v>
      </c>
      <c r="M25" s="27">
        <f t="shared" si="19"/>
        <v>11700</v>
      </c>
      <c r="N25" s="27">
        <f t="shared" si="19"/>
        <v>11700</v>
      </c>
      <c r="O25" s="28">
        <f t="shared" si="19"/>
        <v>11700</v>
      </c>
      <c r="P25" s="17">
        <v>390</v>
      </c>
    </row>
    <row r="26" spans="1:16" ht="17.25" hidden="1" customHeight="1" x14ac:dyDescent="0.15">
      <c r="A26" s="33"/>
      <c r="B26" s="9"/>
      <c r="C26" s="26">
        <f t="shared" si="18"/>
        <v>19500</v>
      </c>
      <c r="D26" s="27">
        <f t="shared" si="18"/>
        <v>19500</v>
      </c>
      <c r="E26" s="27">
        <f t="shared" si="18"/>
        <v>19500</v>
      </c>
      <c r="F26" s="27">
        <f t="shared" si="18"/>
        <v>19500</v>
      </c>
      <c r="G26" s="28">
        <f t="shared" si="18"/>
        <v>19500</v>
      </c>
      <c r="I26" s="33"/>
      <c r="J26" s="9"/>
      <c r="K26" s="26">
        <f t="shared" si="19"/>
        <v>19500</v>
      </c>
      <c r="L26" s="27">
        <f t="shared" si="19"/>
        <v>19500</v>
      </c>
      <c r="M26" s="27">
        <f t="shared" si="19"/>
        <v>19500</v>
      </c>
      <c r="N26" s="27">
        <f t="shared" si="19"/>
        <v>19500</v>
      </c>
      <c r="O26" s="28">
        <f t="shared" si="19"/>
        <v>19500</v>
      </c>
      <c r="P26" s="17">
        <v>650</v>
      </c>
    </row>
    <row r="27" spans="1:16" ht="14.25" hidden="1" thickBot="1" x14ac:dyDescent="0.2">
      <c r="A27" s="34"/>
      <c r="B27" s="10"/>
      <c r="C27" s="20">
        <f t="shared" si="18"/>
        <v>41400</v>
      </c>
      <c r="D27" s="21">
        <f t="shared" si="18"/>
        <v>41400</v>
      </c>
      <c r="E27" s="21">
        <f t="shared" si="18"/>
        <v>41400</v>
      </c>
      <c r="F27" s="21">
        <f t="shared" si="18"/>
        <v>41400</v>
      </c>
      <c r="G27" s="22">
        <f t="shared" si="18"/>
        <v>41400</v>
      </c>
      <c r="I27" s="34"/>
      <c r="J27" s="10"/>
      <c r="K27" s="20">
        <f t="shared" si="19"/>
        <v>41400</v>
      </c>
      <c r="L27" s="21">
        <f t="shared" si="19"/>
        <v>41400</v>
      </c>
      <c r="M27" s="21">
        <f t="shared" si="19"/>
        <v>41400</v>
      </c>
      <c r="N27" s="21">
        <f t="shared" si="19"/>
        <v>41400</v>
      </c>
      <c r="O27" s="22">
        <f t="shared" si="19"/>
        <v>41400</v>
      </c>
      <c r="P27" s="14">
        <v>1380</v>
      </c>
    </row>
    <row r="28" spans="1:16" ht="15.75" customHeight="1" x14ac:dyDescent="0.15">
      <c r="A28" s="182" t="s">
        <v>0</v>
      </c>
      <c r="B28" s="52"/>
      <c r="C28" s="24">
        <v>0</v>
      </c>
      <c r="D28" s="24">
        <v>0</v>
      </c>
      <c r="E28" s="24">
        <v>0</v>
      </c>
      <c r="F28" s="24">
        <v>0</v>
      </c>
      <c r="G28" s="25">
        <v>0</v>
      </c>
      <c r="I28" s="182" t="s">
        <v>0</v>
      </c>
      <c r="J28" s="52"/>
      <c r="K28" s="24">
        <v>320</v>
      </c>
      <c r="L28" s="24">
        <v>320</v>
      </c>
      <c r="M28" s="24">
        <v>320</v>
      </c>
      <c r="N28" s="24">
        <v>320</v>
      </c>
      <c r="O28" s="25">
        <v>320</v>
      </c>
    </row>
    <row r="29" spans="1:16" ht="15.75" customHeight="1" x14ac:dyDescent="0.15">
      <c r="A29" s="183"/>
      <c r="B29" s="11"/>
      <c r="C29" s="27">
        <v>320</v>
      </c>
      <c r="D29" s="27">
        <v>320</v>
      </c>
      <c r="E29" s="27">
        <v>320</v>
      </c>
      <c r="F29" s="27">
        <v>320</v>
      </c>
      <c r="G29" s="28">
        <v>320</v>
      </c>
      <c r="I29" s="183"/>
      <c r="J29" s="11"/>
      <c r="K29" s="27">
        <v>420</v>
      </c>
      <c r="L29" s="27">
        <v>420</v>
      </c>
      <c r="M29" s="27">
        <v>420</v>
      </c>
      <c r="N29" s="27">
        <v>420</v>
      </c>
      <c r="O29" s="28">
        <v>420</v>
      </c>
    </row>
    <row r="30" spans="1:16" ht="15.75" customHeight="1" x14ac:dyDescent="0.15">
      <c r="A30" s="183"/>
      <c r="B30" s="11"/>
      <c r="C30" s="27">
        <v>320</v>
      </c>
      <c r="D30" s="27">
        <v>320</v>
      </c>
      <c r="E30" s="27">
        <v>320</v>
      </c>
      <c r="F30" s="27">
        <v>320</v>
      </c>
      <c r="G30" s="28">
        <v>320</v>
      </c>
      <c r="I30" s="183"/>
      <c r="J30" s="11"/>
      <c r="K30" s="27">
        <v>820</v>
      </c>
      <c r="L30" s="27">
        <v>820</v>
      </c>
      <c r="M30" s="27">
        <v>820</v>
      </c>
      <c r="N30" s="27">
        <v>820</v>
      </c>
      <c r="O30" s="28">
        <v>820</v>
      </c>
    </row>
    <row r="31" spans="1:16" ht="15.75" customHeight="1" thickBot="1" x14ac:dyDescent="0.2">
      <c r="A31" s="184"/>
      <c r="B31" s="53"/>
      <c r="C31" s="21">
        <v>640</v>
      </c>
      <c r="D31" s="21">
        <v>640</v>
      </c>
      <c r="E31" s="21">
        <v>640</v>
      </c>
      <c r="F31" s="21">
        <v>640</v>
      </c>
      <c r="G31" s="22">
        <v>640</v>
      </c>
      <c r="I31" s="184"/>
      <c r="J31" s="53"/>
      <c r="K31" s="21">
        <v>1150</v>
      </c>
      <c r="L31" s="21">
        <v>1150</v>
      </c>
      <c r="M31" s="21">
        <v>1150</v>
      </c>
      <c r="N31" s="21">
        <v>1150</v>
      </c>
      <c r="O31" s="22">
        <v>1150</v>
      </c>
    </row>
    <row r="32" spans="1:16" hidden="1" x14ac:dyDescent="0.15">
      <c r="A32" s="31"/>
      <c r="B32" s="8"/>
      <c r="C32" s="23">
        <f>30*C28</f>
        <v>0</v>
      </c>
      <c r="D32" s="24">
        <f t="shared" ref="D32:F32" si="20">30*D28</f>
        <v>0</v>
      </c>
      <c r="E32" s="24">
        <f t="shared" si="20"/>
        <v>0</v>
      </c>
      <c r="F32" s="24">
        <f t="shared" si="20"/>
        <v>0</v>
      </c>
      <c r="G32" s="25">
        <f>30*G28</f>
        <v>0</v>
      </c>
      <c r="I32" s="31"/>
      <c r="J32" s="8"/>
      <c r="K32" s="23">
        <f>30*K28</f>
        <v>9600</v>
      </c>
      <c r="L32" s="24">
        <f t="shared" ref="L32:N32" si="21">30*L28</f>
        <v>9600</v>
      </c>
      <c r="M32" s="24">
        <f t="shared" si="21"/>
        <v>9600</v>
      </c>
      <c r="N32" s="24">
        <f t="shared" si="21"/>
        <v>9600</v>
      </c>
      <c r="O32" s="25">
        <f>30*O28</f>
        <v>9600</v>
      </c>
      <c r="P32" s="16">
        <v>320</v>
      </c>
    </row>
    <row r="33" spans="1:16" ht="16.5" hidden="1" customHeight="1" x14ac:dyDescent="0.15">
      <c r="A33" s="32" t="s">
        <v>14</v>
      </c>
      <c r="B33" s="9"/>
      <c r="C33" s="26">
        <f t="shared" ref="C33:G33" si="22">30*C29</f>
        <v>9600</v>
      </c>
      <c r="D33" s="27">
        <f t="shared" si="22"/>
        <v>9600</v>
      </c>
      <c r="E33" s="27">
        <f t="shared" si="22"/>
        <v>9600</v>
      </c>
      <c r="F33" s="27">
        <f t="shared" si="22"/>
        <v>9600</v>
      </c>
      <c r="G33" s="28">
        <f t="shared" si="22"/>
        <v>9600</v>
      </c>
      <c r="I33" s="32" t="s">
        <v>14</v>
      </c>
      <c r="J33" s="9"/>
      <c r="K33" s="26">
        <f t="shared" ref="K33:N33" si="23">30*K29</f>
        <v>12600</v>
      </c>
      <c r="L33" s="27">
        <f t="shared" si="23"/>
        <v>12600</v>
      </c>
      <c r="M33" s="27">
        <f t="shared" si="23"/>
        <v>12600</v>
      </c>
      <c r="N33" s="27">
        <f t="shared" si="23"/>
        <v>12600</v>
      </c>
      <c r="O33" s="28">
        <f>30*O29</f>
        <v>12600</v>
      </c>
      <c r="P33" s="17">
        <v>420</v>
      </c>
    </row>
    <row r="34" spans="1:16" ht="16.5" hidden="1" customHeight="1" x14ac:dyDescent="0.15">
      <c r="A34" s="32"/>
      <c r="B34" s="9"/>
      <c r="C34" s="26">
        <f t="shared" ref="C34:G34" si="24">30*C30</f>
        <v>9600</v>
      </c>
      <c r="D34" s="27">
        <f t="shared" si="24"/>
        <v>9600</v>
      </c>
      <c r="E34" s="27">
        <f t="shared" si="24"/>
        <v>9600</v>
      </c>
      <c r="F34" s="27">
        <f t="shared" si="24"/>
        <v>9600</v>
      </c>
      <c r="G34" s="28">
        <f t="shared" si="24"/>
        <v>9600</v>
      </c>
      <c r="I34" s="32"/>
      <c r="J34" s="9"/>
      <c r="K34" s="26">
        <f t="shared" ref="K34:N34" si="25">30*K30</f>
        <v>24600</v>
      </c>
      <c r="L34" s="27">
        <f t="shared" si="25"/>
        <v>24600</v>
      </c>
      <c r="M34" s="27">
        <f t="shared" si="25"/>
        <v>24600</v>
      </c>
      <c r="N34" s="27">
        <f t="shared" si="25"/>
        <v>24600</v>
      </c>
      <c r="O34" s="28">
        <f>30*O30</f>
        <v>24600</v>
      </c>
      <c r="P34" s="17">
        <v>820</v>
      </c>
    </row>
    <row r="35" spans="1:16" ht="16.5" hidden="1" customHeight="1" thickBot="1" x14ac:dyDescent="0.2">
      <c r="A35" s="34"/>
      <c r="B35" s="10"/>
      <c r="C35" s="20">
        <f t="shared" ref="C35:G35" si="26">30*C31</f>
        <v>19200</v>
      </c>
      <c r="D35" s="21">
        <f t="shared" si="26"/>
        <v>19200</v>
      </c>
      <c r="E35" s="21">
        <f t="shared" si="26"/>
        <v>19200</v>
      </c>
      <c r="F35" s="21">
        <f t="shared" si="26"/>
        <v>19200</v>
      </c>
      <c r="G35" s="22">
        <f t="shared" si="26"/>
        <v>19200</v>
      </c>
      <c r="I35" s="34"/>
      <c r="J35" s="10"/>
      <c r="K35" s="20">
        <f t="shared" ref="K35:N35" si="27">30*K31</f>
        <v>34500</v>
      </c>
      <c r="L35" s="21">
        <f t="shared" si="27"/>
        <v>34500</v>
      </c>
      <c r="M35" s="21">
        <f t="shared" si="27"/>
        <v>34500</v>
      </c>
      <c r="N35" s="21">
        <f t="shared" si="27"/>
        <v>34500</v>
      </c>
      <c r="O35" s="22">
        <f>30*O31</f>
        <v>34500</v>
      </c>
      <c r="P35" s="14">
        <v>1150</v>
      </c>
    </row>
    <row r="36" spans="1:16" ht="24" x14ac:dyDescent="0.15">
      <c r="A36" s="185" t="s">
        <v>25</v>
      </c>
      <c r="B36" s="35" t="s">
        <v>17</v>
      </c>
      <c r="C36" s="23">
        <f>C16+C24+C32</f>
        <v>24000</v>
      </c>
      <c r="D36" s="24">
        <f t="shared" ref="D36:G36" si="28">D16+D24+D32</f>
        <v>24000</v>
      </c>
      <c r="E36" s="24">
        <f t="shared" si="28"/>
        <v>24000</v>
      </c>
      <c r="F36" s="24">
        <f t="shared" si="28"/>
        <v>24000</v>
      </c>
      <c r="G36" s="25">
        <f t="shared" si="28"/>
        <v>24000</v>
      </c>
      <c r="I36" s="185" t="s">
        <v>26</v>
      </c>
      <c r="J36" s="35" t="s">
        <v>17</v>
      </c>
      <c r="K36" s="23">
        <f t="shared" ref="K36:O36" si="29">K16+K24+K32</f>
        <v>33600</v>
      </c>
      <c r="L36" s="24">
        <f t="shared" si="29"/>
        <v>33600</v>
      </c>
      <c r="M36" s="24">
        <f t="shared" si="29"/>
        <v>33600</v>
      </c>
      <c r="N36" s="24">
        <f t="shared" si="29"/>
        <v>33600</v>
      </c>
      <c r="O36" s="25">
        <f t="shared" si="29"/>
        <v>33600</v>
      </c>
    </row>
    <row r="37" spans="1:16" ht="24" x14ac:dyDescent="0.15">
      <c r="A37" s="186"/>
      <c r="B37" s="36" t="s">
        <v>18</v>
      </c>
      <c r="C37" s="46">
        <f t="shared" ref="C37:G37" si="30">C17+C25+C33</f>
        <v>36300</v>
      </c>
      <c r="D37" s="47">
        <f t="shared" si="30"/>
        <v>36300</v>
      </c>
      <c r="E37" s="47">
        <f t="shared" si="30"/>
        <v>36300</v>
      </c>
      <c r="F37" s="47">
        <f t="shared" si="30"/>
        <v>36300</v>
      </c>
      <c r="G37" s="48">
        <f t="shared" si="30"/>
        <v>36300</v>
      </c>
      <c r="I37" s="186"/>
      <c r="J37" s="36" t="s">
        <v>18</v>
      </c>
      <c r="K37" s="46">
        <f t="shared" ref="K37:O37" si="31">K17+K25+K33</f>
        <v>39300</v>
      </c>
      <c r="L37" s="47">
        <f t="shared" si="31"/>
        <v>39300</v>
      </c>
      <c r="M37" s="47">
        <f t="shared" si="31"/>
        <v>39300</v>
      </c>
      <c r="N37" s="47">
        <f t="shared" si="31"/>
        <v>39300</v>
      </c>
      <c r="O37" s="48">
        <f t="shared" si="31"/>
        <v>39300</v>
      </c>
    </row>
    <row r="38" spans="1:16" ht="24" x14ac:dyDescent="0.15">
      <c r="A38" s="186"/>
      <c r="B38" s="36" t="s">
        <v>19</v>
      </c>
      <c r="C38" s="46">
        <f t="shared" ref="C38:G38" si="32">C18+C26+C34</f>
        <v>50256</v>
      </c>
      <c r="D38" s="47">
        <f t="shared" si="32"/>
        <v>52377.75</v>
      </c>
      <c r="E38" s="47">
        <f t="shared" si="32"/>
        <v>53700</v>
      </c>
      <c r="F38" s="47">
        <f t="shared" si="32"/>
        <v>53700</v>
      </c>
      <c r="G38" s="48">
        <f t="shared" si="32"/>
        <v>53700</v>
      </c>
      <c r="I38" s="186"/>
      <c r="J38" s="36" t="s">
        <v>19</v>
      </c>
      <c r="K38" s="46">
        <f t="shared" ref="K38:N38" si="33">K18+K26+K34</f>
        <v>63626.25</v>
      </c>
      <c r="L38" s="47">
        <f t="shared" si="33"/>
        <v>65778.75</v>
      </c>
      <c r="M38" s="47">
        <f t="shared" si="33"/>
        <v>67992.75</v>
      </c>
      <c r="N38" s="47">
        <f t="shared" si="33"/>
        <v>68700</v>
      </c>
      <c r="O38" s="48">
        <f>O18+O26+O34</f>
        <v>68700</v>
      </c>
    </row>
    <row r="39" spans="1:16" ht="24.75" thickBot="1" x14ac:dyDescent="0.2">
      <c r="A39" s="187"/>
      <c r="B39" s="37" t="s">
        <v>20</v>
      </c>
      <c r="C39" s="49">
        <f>C19+C27+C35</f>
        <v>81756</v>
      </c>
      <c r="D39" s="50">
        <f>D19+D27+D35</f>
        <v>83877.75</v>
      </c>
      <c r="E39" s="50">
        <f>E19+E27+E35</f>
        <v>86061</v>
      </c>
      <c r="F39" s="50">
        <f>F19+F27+F35</f>
        <v>88182.75</v>
      </c>
      <c r="G39" s="51">
        <f>G19+G27+G35</f>
        <v>90273.75</v>
      </c>
      <c r="I39" s="187"/>
      <c r="J39" s="37" t="s">
        <v>20</v>
      </c>
      <c r="K39" s="49">
        <f>K19+K27+K35</f>
        <v>95426.25</v>
      </c>
      <c r="L39" s="50">
        <f>L19+L27+L35</f>
        <v>97578.75</v>
      </c>
      <c r="M39" s="50">
        <f>M19+M27+M35</f>
        <v>99792.75</v>
      </c>
      <c r="N39" s="50">
        <f>N19+N27+N35</f>
        <v>101945.25</v>
      </c>
      <c r="O39" s="51">
        <f>O19+O27+O35</f>
        <v>104067</v>
      </c>
    </row>
  </sheetData>
  <mergeCells count="20">
    <mergeCell ref="A5:B5"/>
    <mergeCell ref="A6:B6"/>
    <mergeCell ref="A7:B7"/>
    <mergeCell ref="I5:J5"/>
    <mergeCell ref="I6:J6"/>
    <mergeCell ref="I7:J7"/>
    <mergeCell ref="I8:J8"/>
    <mergeCell ref="I9:J9"/>
    <mergeCell ref="A8:B8"/>
    <mergeCell ref="A9:B9"/>
    <mergeCell ref="A10:B10"/>
    <mergeCell ref="I28:I31"/>
    <mergeCell ref="I36:I39"/>
    <mergeCell ref="A11:B11"/>
    <mergeCell ref="A20:A23"/>
    <mergeCell ref="I10:J10"/>
    <mergeCell ref="I11:J11"/>
    <mergeCell ref="I20:I23"/>
    <mergeCell ref="A28:A31"/>
    <mergeCell ref="A36:A39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workbookViewId="0">
      <selection activeCell="O2" sqref="O2"/>
    </sheetView>
  </sheetViews>
  <sheetFormatPr defaultRowHeight="13.5" x14ac:dyDescent="0.15"/>
  <cols>
    <col min="1" max="1" width="3.125" customWidth="1"/>
    <col min="2" max="2" width="17.5" customWidth="1"/>
    <col min="8" max="8" width="2.625" customWidth="1"/>
    <col min="9" max="9" width="3.125" customWidth="1"/>
    <col min="10" max="10" width="17.5" customWidth="1"/>
    <col min="16" max="16" width="0" hidden="1" customWidth="1"/>
  </cols>
  <sheetData>
    <row r="1" spans="1:16" ht="15.75" x14ac:dyDescent="0.15">
      <c r="A1" s="1"/>
    </row>
    <row r="2" spans="1:16" ht="14.25" x14ac:dyDescent="0.15">
      <c r="A2" s="2" t="s">
        <v>21</v>
      </c>
      <c r="O2" t="s">
        <v>27</v>
      </c>
    </row>
    <row r="4" spans="1:16" ht="14.25" thickBot="1" x14ac:dyDescent="0.2">
      <c r="A4" t="s">
        <v>11</v>
      </c>
      <c r="I4" t="s">
        <v>12</v>
      </c>
    </row>
    <row r="5" spans="1:16" ht="15.75" customHeight="1" x14ac:dyDescent="0.15">
      <c r="A5" s="192" t="s">
        <v>9</v>
      </c>
      <c r="B5" s="193"/>
      <c r="C5" s="6" t="s">
        <v>8</v>
      </c>
      <c r="D5" s="5" t="s">
        <v>8</v>
      </c>
      <c r="E5" s="5" t="s">
        <v>8</v>
      </c>
      <c r="F5" s="5" t="s">
        <v>8</v>
      </c>
      <c r="G5" s="18" t="s">
        <v>8</v>
      </c>
      <c r="I5" s="192" t="s">
        <v>9</v>
      </c>
      <c r="J5" s="193"/>
      <c r="K5" s="6" t="s">
        <v>8</v>
      </c>
      <c r="L5" s="5" t="s">
        <v>8</v>
      </c>
      <c r="M5" s="5" t="s">
        <v>8</v>
      </c>
      <c r="N5" s="5" t="s">
        <v>8</v>
      </c>
      <c r="O5" s="18" t="s">
        <v>8</v>
      </c>
    </row>
    <row r="6" spans="1:16" ht="15.75" customHeight="1" thickBot="1" x14ac:dyDescent="0.2">
      <c r="A6" s="194" t="s">
        <v>7</v>
      </c>
      <c r="B6" s="195"/>
      <c r="C6" s="4">
        <v>1</v>
      </c>
      <c r="D6" s="3">
        <v>2</v>
      </c>
      <c r="E6" s="3">
        <v>3</v>
      </c>
      <c r="F6" s="3">
        <v>4</v>
      </c>
      <c r="G6" s="19">
        <v>5</v>
      </c>
      <c r="I6" s="194" t="s">
        <v>7</v>
      </c>
      <c r="J6" s="195"/>
      <c r="K6" s="4">
        <v>1</v>
      </c>
      <c r="L6" s="3">
        <v>2</v>
      </c>
      <c r="M6" s="3">
        <v>3</v>
      </c>
      <c r="N6" s="3">
        <v>4</v>
      </c>
      <c r="O6" s="19">
        <v>5</v>
      </c>
    </row>
    <row r="7" spans="1:16" ht="15.75" customHeight="1" x14ac:dyDescent="0.15">
      <c r="A7" s="196" t="s">
        <v>6</v>
      </c>
      <c r="B7" s="197"/>
      <c r="C7" s="54">
        <v>634</v>
      </c>
      <c r="D7" s="55">
        <v>703</v>
      </c>
      <c r="E7" s="55">
        <v>775</v>
      </c>
      <c r="F7" s="56">
        <v>844</v>
      </c>
      <c r="G7" s="57">
        <v>912</v>
      </c>
      <c r="I7" s="196" t="s">
        <v>6</v>
      </c>
      <c r="J7" s="197"/>
      <c r="K7" s="64">
        <v>580</v>
      </c>
      <c r="L7" s="65">
        <v>651</v>
      </c>
      <c r="M7" s="65">
        <v>723</v>
      </c>
      <c r="N7" s="65">
        <v>794</v>
      </c>
      <c r="O7" s="66">
        <v>863</v>
      </c>
    </row>
    <row r="8" spans="1:16" ht="15.75" customHeight="1" x14ac:dyDescent="0.15">
      <c r="A8" s="190" t="s">
        <v>5</v>
      </c>
      <c r="B8" s="191"/>
      <c r="C8" s="58">
        <v>14</v>
      </c>
      <c r="D8" s="59">
        <v>14</v>
      </c>
      <c r="E8" s="59">
        <v>14</v>
      </c>
      <c r="F8" s="59">
        <v>14</v>
      </c>
      <c r="G8" s="60">
        <v>14</v>
      </c>
      <c r="I8" s="190" t="s">
        <v>5</v>
      </c>
      <c r="J8" s="191"/>
      <c r="K8" s="58">
        <v>14</v>
      </c>
      <c r="L8" s="59">
        <v>14</v>
      </c>
      <c r="M8" s="59">
        <v>14</v>
      </c>
      <c r="N8" s="59">
        <v>14</v>
      </c>
      <c r="O8" s="60">
        <v>14</v>
      </c>
    </row>
    <row r="9" spans="1:16" ht="15.75" customHeight="1" x14ac:dyDescent="0.15">
      <c r="A9" s="190" t="s">
        <v>4</v>
      </c>
      <c r="B9" s="191"/>
      <c r="C9" s="58">
        <v>23</v>
      </c>
      <c r="D9" s="59">
        <v>23</v>
      </c>
      <c r="E9" s="59">
        <v>23</v>
      </c>
      <c r="F9" s="59">
        <v>23</v>
      </c>
      <c r="G9" s="60">
        <v>23</v>
      </c>
      <c r="I9" s="190" t="s">
        <v>4</v>
      </c>
      <c r="J9" s="191"/>
      <c r="K9" s="58">
        <v>23</v>
      </c>
      <c r="L9" s="59">
        <v>23</v>
      </c>
      <c r="M9" s="59">
        <v>23</v>
      </c>
      <c r="N9" s="59">
        <v>23</v>
      </c>
      <c r="O9" s="60">
        <v>23</v>
      </c>
    </row>
    <row r="10" spans="1:16" ht="15.75" customHeight="1" x14ac:dyDescent="0.15">
      <c r="A10" s="190" t="s">
        <v>3</v>
      </c>
      <c r="B10" s="191"/>
      <c r="C10" s="58">
        <v>13</v>
      </c>
      <c r="D10" s="59">
        <v>13</v>
      </c>
      <c r="E10" s="59">
        <v>13</v>
      </c>
      <c r="F10" s="59">
        <v>13</v>
      </c>
      <c r="G10" s="60">
        <v>13</v>
      </c>
      <c r="I10" s="190" t="s">
        <v>3</v>
      </c>
      <c r="J10" s="191"/>
      <c r="K10" s="58">
        <v>13</v>
      </c>
      <c r="L10" s="59">
        <v>13</v>
      </c>
      <c r="M10" s="59">
        <v>13</v>
      </c>
      <c r="N10" s="59">
        <v>13</v>
      </c>
      <c r="O10" s="60">
        <v>13</v>
      </c>
    </row>
    <row r="11" spans="1:16" ht="15.75" customHeight="1" x14ac:dyDescent="0.15">
      <c r="A11" s="188" t="s">
        <v>2</v>
      </c>
      <c r="B11" s="189"/>
      <c r="C11" s="61">
        <v>8</v>
      </c>
      <c r="D11" s="62">
        <v>8</v>
      </c>
      <c r="E11" s="62">
        <v>8</v>
      </c>
      <c r="F11" s="62">
        <v>8</v>
      </c>
      <c r="G11" s="63">
        <v>8</v>
      </c>
      <c r="I11" s="188" t="s">
        <v>2</v>
      </c>
      <c r="J11" s="189"/>
      <c r="K11" s="61">
        <v>8</v>
      </c>
      <c r="L11" s="62">
        <v>8</v>
      </c>
      <c r="M11" s="62">
        <v>8</v>
      </c>
      <c r="N11" s="62">
        <v>8</v>
      </c>
      <c r="O11" s="63">
        <v>8</v>
      </c>
    </row>
    <row r="12" spans="1:16" ht="15.75" customHeight="1" x14ac:dyDescent="0.15">
      <c r="A12" s="43" t="s">
        <v>23</v>
      </c>
      <c r="B12" s="44"/>
      <c r="C12" s="40">
        <f>SUM(C7:C11)</f>
        <v>692</v>
      </c>
      <c r="D12" s="41">
        <f>SUM(D7:D11)</f>
        <v>761</v>
      </c>
      <c r="E12" s="41">
        <f>SUM(E7:E11)</f>
        <v>833</v>
      </c>
      <c r="F12" s="41">
        <f>SUM(F7:F11)</f>
        <v>902</v>
      </c>
      <c r="G12" s="42">
        <f>SUM(G7:G11)</f>
        <v>970</v>
      </c>
      <c r="I12" s="43" t="s">
        <v>23</v>
      </c>
      <c r="J12" s="44"/>
      <c r="K12" s="40">
        <f>SUM(K7:K11)</f>
        <v>638</v>
      </c>
      <c r="L12" s="41">
        <f>SUM(L7:L11)</f>
        <v>709</v>
      </c>
      <c r="M12" s="41">
        <f>SUM(M7:M11)</f>
        <v>781</v>
      </c>
      <c r="N12" s="41">
        <f>SUM(N7:N11)</f>
        <v>852</v>
      </c>
      <c r="O12" s="42">
        <f>SUM(O7:O11)</f>
        <v>921</v>
      </c>
    </row>
    <row r="13" spans="1:16" ht="15.75" customHeight="1" thickBot="1" x14ac:dyDescent="0.2">
      <c r="A13" s="67" t="s">
        <v>24</v>
      </c>
      <c r="B13" s="68"/>
      <c r="C13" s="40">
        <f>30*C12</f>
        <v>20760</v>
      </c>
      <c r="D13" s="41">
        <f t="shared" ref="D13:G13" si="0">30*D12</f>
        <v>22830</v>
      </c>
      <c r="E13" s="41">
        <f t="shared" si="0"/>
        <v>24990</v>
      </c>
      <c r="F13" s="41">
        <f t="shared" si="0"/>
        <v>27060</v>
      </c>
      <c r="G13" s="42">
        <f t="shared" si="0"/>
        <v>29100</v>
      </c>
      <c r="I13" s="67" t="s">
        <v>24</v>
      </c>
      <c r="J13" s="68"/>
      <c r="K13" s="40">
        <f>30*K12</f>
        <v>19140</v>
      </c>
      <c r="L13" s="41">
        <f t="shared" ref="L13:O13" si="1">30*L12</f>
        <v>21270</v>
      </c>
      <c r="M13" s="41">
        <f t="shared" si="1"/>
        <v>23430</v>
      </c>
      <c r="N13" s="41">
        <f t="shared" si="1"/>
        <v>25560</v>
      </c>
      <c r="O13" s="42">
        <f t="shared" si="1"/>
        <v>27630</v>
      </c>
    </row>
    <row r="14" spans="1:16" ht="15.75" customHeight="1" thickBot="1" x14ac:dyDescent="0.2">
      <c r="A14" s="69" t="s">
        <v>16</v>
      </c>
      <c r="B14" s="70"/>
      <c r="C14" s="20">
        <f>2.5%*C13</f>
        <v>519</v>
      </c>
      <c r="D14" s="21">
        <f>2.5%*D13</f>
        <v>570.75</v>
      </c>
      <c r="E14" s="21">
        <f>2.5%*E13</f>
        <v>624.75</v>
      </c>
      <c r="F14" s="21">
        <f>2.5%*F13</f>
        <v>676.5</v>
      </c>
      <c r="G14" s="22">
        <f>2.5%*G13</f>
        <v>727.5</v>
      </c>
      <c r="I14" s="69" t="s">
        <v>16</v>
      </c>
      <c r="J14" s="70"/>
      <c r="K14" s="20">
        <f>2.5%*K13</f>
        <v>478.5</v>
      </c>
      <c r="L14" s="21">
        <f>2.5%*L13</f>
        <v>531.75</v>
      </c>
      <c r="M14" s="21">
        <f>2.5%*M13</f>
        <v>585.75</v>
      </c>
      <c r="N14" s="21">
        <f>2.5%*N13</f>
        <v>639</v>
      </c>
      <c r="O14" s="22">
        <f>2.5%*O13</f>
        <v>690.75</v>
      </c>
      <c r="P14" s="15">
        <v>2.5000000000000001E-2</v>
      </c>
    </row>
    <row r="15" spans="1:16" ht="15.75" customHeight="1" thickBot="1" x14ac:dyDescent="0.2">
      <c r="A15" s="72" t="s">
        <v>22</v>
      </c>
      <c r="B15" s="73"/>
      <c r="C15" s="74">
        <f>SUM(C13:C14)</f>
        <v>21279</v>
      </c>
      <c r="D15" s="74">
        <f t="shared" ref="D15:G15" si="2">SUM(D13:D14)</f>
        <v>23400.75</v>
      </c>
      <c r="E15" s="74">
        <f t="shared" si="2"/>
        <v>25614.75</v>
      </c>
      <c r="F15" s="74">
        <f t="shared" si="2"/>
        <v>27736.5</v>
      </c>
      <c r="G15" s="75">
        <f t="shared" si="2"/>
        <v>29827.5</v>
      </c>
      <c r="I15" s="72" t="s">
        <v>22</v>
      </c>
      <c r="J15" s="73"/>
      <c r="K15" s="74">
        <f>SUM(K13:K14)</f>
        <v>19618.5</v>
      </c>
      <c r="L15" s="74">
        <f t="shared" ref="L15:O15" si="3">SUM(L13:L14)</f>
        <v>21801.75</v>
      </c>
      <c r="M15" s="74">
        <f t="shared" si="3"/>
        <v>24015.75</v>
      </c>
      <c r="N15" s="74">
        <f t="shared" si="3"/>
        <v>26199</v>
      </c>
      <c r="O15" s="75">
        <f t="shared" si="3"/>
        <v>28320.75</v>
      </c>
      <c r="P15" s="45"/>
    </row>
    <row r="16" spans="1:16" ht="15.75" customHeight="1" x14ac:dyDescent="0.15">
      <c r="A16" s="29"/>
      <c r="B16" s="9"/>
      <c r="C16" s="71">
        <f>IF(C15&gt;=$P$16,$P$16,C15)</f>
        <v>15000</v>
      </c>
      <c r="D16" s="71">
        <f t="shared" ref="D16:G16" si="4">IF(D15&gt;=$P$16,$P$16,D15)</f>
        <v>15000</v>
      </c>
      <c r="E16" s="71">
        <f t="shared" si="4"/>
        <v>15000</v>
      </c>
      <c r="F16" s="71">
        <f t="shared" si="4"/>
        <v>15000</v>
      </c>
      <c r="G16" s="71">
        <f t="shared" si="4"/>
        <v>15000</v>
      </c>
      <c r="I16" s="76"/>
      <c r="J16" s="77"/>
      <c r="K16" s="27">
        <f>IF(K15&gt;=$P$16,$P$16,K15)</f>
        <v>15000</v>
      </c>
      <c r="L16" s="27">
        <f t="shared" ref="L16:O16" si="5">IF(L15&gt;=$P$16,$P$16,L15)</f>
        <v>15000</v>
      </c>
      <c r="M16" s="27">
        <f t="shared" si="5"/>
        <v>15000</v>
      </c>
      <c r="N16" s="27">
        <f t="shared" si="5"/>
        <v>15000</v>
      </c>
      <c r="O16" s="28">
        <f t="shared" si="5"/>
        <v>15000</v>
      </c>
      <c r="P16" s="12">
        <v>15000</v>
      </c>
    </row>
    <row r="17" spans="1:16" ht="15.75" customHeight="1" x14ac:dyDescent="0.15">
      <c r="A17" s="38" t="s">
        <v>15</v>
      </c>
      <c r="B17" s="39"/>
      <c r="C17" s="27">
        <f>IF(C15&gt;=$P$17,$P$17,C15)</f>
        <v>15000</v>
      </c>
      <c r="D17" s="27">
        <f t="shared" ref="D17:G17" si="6">IF(D15&gt;=$P$17,$P$17,D15)</f>
        <v>15000</v>
      </c>
      <c r="E17" s="27">
        <f t="shared" si="6"/>
        <v>15000</v>
      </c>
      <c r="F17" s="27">
        <f t="shared" si="6"/>
        <v>15000</v>
      </c>
      <c r="G17" s="27">
        <f t="shared" si="6"/>
        <v>15000</v>
      </c>
      <c r="I17" s="38" t="s">
        <v>15</v>
      </c>
      <c r="J17" s="39"/>
      <c r="K17" s="27">
        <f>IF(K15&gt;=$P$17,$P$17,K15)</f>
        <v>15000</v>
      </c>
      <c r="L17" s="27">
        <f t="shared" ref="L17:O17" si="7">IF(L15&gt;=$P$17,$P$17,L15)</f>
        <v>15000</v>
      </c>
      <c r="M17" s="27">
        <f t="shared" si="7"/>
        <v>15000</v>
      </c>
      <c r="N17" s="27">
        <f t="shared" si="7"/>
        <v>15000</v>
      </c>
      <c r="O17" s="28">
        <f t="shared" si="7"/>
        <v>15000</v>
      </c>
      <c r="P17" s="13">
        <v>15000</v>
      </c>
    </row>
    <row r="18" spans="1:16" ht="15.75" customHeight="1" x14ac:dyDescent="0.15">
      <c r="A18" s="7"/>
      <c r="B18" s="9"/>
      <c r="C18" s="27">
        <f>IF(C15&gt;=$P$18,$P$18,C15)</f>
        <v>21279</v>
      </c>
      <c r="D18" s="27">
        <f t="shared" ref="D18:G18" si="8">IF(D15&gt;=$P$18,$P$18,D15)</f>
        <v>23400.75</v>
      </c>
      <c r="E18" s="27">
        <f>IF(E15&gt;=$P$18,$P$18,E15)</f>
        <v>24600</v>
      </c>
      <c r="F18" s="27">
        <f t="shared" si="8"/>
        <v>24600</v>
      </c>
      <c r="G18" s="27">
        <f t="shared" si="8"/>
        <v>24600</v>
      </c>
      <c r="I18" s="7"/>
      <c r="J18" s="9"/>
      <c r="K18" s="27">
        <f>IF(K15&gt;=$P$18,$P$18,K15)</f>
        <v>19618.5</v>
      </c>
      <c r="L18" s="27">
        <f t="shared" ref="L18:O18" si="9">IF(L15&gt;=$P$18,$P$18,L15)</f>
        <v>21801.75</v>
      </c>
      <c r="M18" s="27">
        <f t="shared" si="9"/>
        <v>24015.75</v>
      </c>
      <c r="N18" s="27">
        <f t="shared" si="9"/>
        <v>24600</v>
      </c>
      <c r="O18" s="28">
        <f t="shared" si="9"/>
        <v>24600</v>
      </c>
      <c r="P18" s="13">
        <v>24600</v>
      </c>
    </row>
    <row r="19" spans="1:16" ht="15.75" customHeight="1" thickBot="1" x14ac:dyDescent="0.2">
      <c r="A19" s="30"/>
      <c r="B19" s="10"/>
      <c r="C19" s="21">
        <f>IF(C15&gt;=$P$19,$P$19,C15)</f>
        <v>21279</v>
      </c>
      <c r="D19" s="21">
        <f t="shared" ref="D19:G19" si="10">IF(D15&gt;=$P$19,$P$19,D15)</f>
        <v>23400.75</v>
      </c>
      <c r="E19" s="21">
        <f t="shared" si="10"/>
        <v>25614.75</v>
      </c>
      <c r="F19" s="21">
        <f t="shared" si="10"/>
        <v>27736.5</v>
      </c>
      <c r="G19" s="21">
        <f t="shared" si="10"/>
        <v>29827.5</v>
      </c>
      <c r="I19" s="30"/>
      <c r="J19" s="10"/>
      <c r="K19" s="21">
        <f>IF(K15&gt;=$P$19,$P$19,K15)</f>
        <v>19618.5</v>
      </c>
      <c r="L19" s="21">
        <f t="shared" ref="L19:O19" si="11">IF(L15&gt;=$P$19,$P$19,L15)</f>
        <v>21801.75</v>
      </c>
      <c r="M19" s="21">
        <f t="shared" si="11"/>
        <v>24015.75</v>
      </c>
      <c r="N19" s="21">
        <f t="shared" si="11"/>
        <v>26199</v>
      </c>
      <c r="O19" s="22">
        <f t="shared" si="11"/>
        <v>28320.75</v>
      </c>
      <c r="P19" s="14">
        <v>37200</v>
      </c>
    </row>
    <row r="20" spans="1:16" ht="15.75" customHeight="1" x14ac:dyDescent="0.15">
      <c r="A20" s="182" t="s">
        <v>1</v>
      </c>
      <c r="B20" s="11"/>
      <c r="C20" s="24">
        <v>300</v>
      </c>
      <c r="D20" s="24">
        <v>300</v>
      </c>
      <c r="E20" s="24">
        <v>300</v>
      </c>
      <c r="F20" s="24">
        <v>300</v>
      </c>
      <c r="G20" s="24">
        <v>300</v>
      </c>
      <c r="I20" s="182" t="s">
        <v>1</v>
      </c>
      <c r="J20" s="11"/>
      <c r="K20" s="24">
        <v>300</v>
      </c>
      <c r="L20" s="24">
        <v>300</v>
      </c>
      <c r="M20" s="24">
        <v>300</v>
      </c>
      <c r="N20" s="24">
        <v>300</v>
      </c>
      <c r="O20" s="25">
        <v>300</v>
      </c>
    </row>
    <row r="21" spans="1:16" ht="15.75" customHeight="1" x14ac:dyDescent="0.15">
      <c r="A21" s="183"/>
      <c r="B21" s="11"/>
      <c r="C21" s="27">
        <v>390</v>
      </c>
      <c r="D21" s="27">
        <v>390</v>
      </c>
      <c r="E21" s="27">
        <v>390</v>
      </c>
      <c r="F21" s="27">
        <v>390</v>
      </c>
      <c r="G21" s="27">
        <v>390</v>
      </c>
      <c r="I21" s="183"/>
      <c r="J21" s="11"/>
      <c r="K21" s="27">
        <v>390</v>
      </c>
      <c r="L21" s="27">
        <v>390</v>
      </c>
      <c r="M21" s="27">
        <v>390</v>
      </c>
      <c r="N21" s="27">
        <v>390</v>
      </c>
      <c r="O21" s="28">
        <v>390</v>
      </c>
    </row>
    <row r="22" spans="1:16" ht="15.75" customHeight="1" x14ac:dyDescent="0.15">
      <c r="A22" s="183"/>
      <c r="B22" s="11"/>
      <c r="C22" s="27">
        <v>650</v>
      </c>
      <c r="D22" s="27">
        <v>650</v>
      </c>
      <c r="E22" s="27">
        <v>650</v>
      </c>
      <c r="F22" s="27">
        <v>650</v>
      </c>
      <c r="G22" s="27">
        <v>650</v>
      </c>
      <c r="I22" s="183"/>
      <c r="J22" s="11"/>
      <c r="K22" s="27">
        <v>650</v>
      </c>
      <c r="L22" s="27">
        <v>650</v>
      </c>
      <c r="M22" s="27">
        <v>650</v>
      </c>
      <c r="N22" s="27">
        <v>650</v>
      </c>
      <c r="O22" s="28">
        <v>650</v>
      </c>
    </row>
    <row r="23" spans="1:16" ht="15.75" customHeight="1" thickBot="1" x14ac:dyDescent="0.2">
      <c r="A23" s="184"/>
      <c r="B23" s="11"/>
      <c r="C23" s="21">
        <v>1380</v>
      </c>
      <c r="D23" s="21">
        <v>1380</v>
      </c>
      <c r="E23" s="21">
        <v>1380</v>
      </c>
      <c r="F23" s="21">
        <v>1380</v>
      </c>
      <c r="G23" s="21">
        <v>1380</v>
      </c>
      <c r="I23" s="184"/>
      <c r="J23" s="53"/>
      <c r="K23" s="21">
        <v>1380</v>
      </c>
      <c r="L23" s="21">
        <v>1380</v>
      </c>
      <c r="M23" s="21">
        <v>1380</v>
      </c>
      <c r="N23" s="21">
        <v>1380</v>
      </c>
      <c r="O23" s="22">
        <v>1380</v>
      </c>
    </row>
    <row r="24" spans="1:16" ht="17.25" hidden="1" customHeight="1" x14ac:dyDescent="0.15">
      <c r="A24" s="31"/>
      <c r="B24" s="8"/>
      <c r="C24" s="23">
        <f t="shared" ref="C24:G27" si="12">30*C20</f>
        <v>9000</v>
      </c>
      <c r="D24" s="24">
        <f t="shared" si="12"/>
        <v>9000</v>
      </c>
      <c r="E24" s="24">
        <f t="shared" si="12"/>
        <v>9000</v>
      </c>
      <c r="F24" s="24">
        <f t="shared" si="12"/>
        <v>9000</v>
      </c>
      <c r="G24" s="25">
        <f t="shared" si="12"/>
        <v>9000</v>
      </c>
      <c r="I24" s="31"/>
      <c r="J24" s="8"/>
      <c r="K24" s="23">
        <f t="shared" ref="K24:O27" si="13">30*K20</f>
        <v>9000</v>
      </c>
      <c r="L24" s="24">
        <f t="shared" si="13"/>
        <v>9000</v>
      </c>
      <c r="M24" s="24">
        <f t="shared" si="13"/>
        <v>9000</v>
      </c>
      <c r="N24" s="24">
        <f t="shared" si="13"/>
        <v>9000</v>
      </c>
      <c r="O24" s="25">
        <f t="shared" si="13"/>
        <v>9000</v>
      </c>
      <c r="P24" s="16">
        <v>300</v>
      </c>
    </row>
    <row r="25" spans="1:16" ht="17.25" hidden="1" customHeight="1" x14ac:dyDescent="0.15">
      <c r="A25" s="32" t="s">
        <v>13</v>
      </c>
      <c r="B25" s="9"/>
      <c r="C25" s="26">
        <f t="shared" si="12"/>
        <v>11700</v>
      </c>
      <c r="D25" s="27">
        <f t="shared" si="12"/>
        <v>11700</v>
      </c>
      <c r="E25" s="27">
        <f t="shared" si="12"/>
        <v>11700</v>
      </c>
      <c r="F25" s="27">
        <f t="shared" si="12"/>
        <v>11700</v>
      </c>
      <c r="G25" s="28">
        <f t="shared" si="12"/>
        <v>11700</v>
      </c>
      <c r="I25" s="32" t="s">
        <v>13</v>
      </c>
      <c r="J25" s="9"/>
      <c r="K25" s="26">
        <f t="shared" si="13"/>
        <v>11700</v>
      </c>
      <c r="L25" s="27">
        <f t="shared" si="13"/>
        <v>11700</v>
      </c>
      <c r="M25" s="27">
        <f t="shared" si="13"/>
        <v>11700</v>
      </c>
      <c r="N25" s="27">
        <f t="shared" si="13"/>
        <v>11700</v>
      </c>
      <c r="O25" s="28">
        <f t="shared" si="13"/>
        <v>11700</v>
      </c>
      <c r="P25" s="17">
        <v>390</v>
      </c>
    </row>
    <row r="26" spans="1:16" ht="17.25" hidden="1" customHeight="1" x14ac:dyDescent="0.15">
      <c r="A26" s="33"/>
      <c r="B26" s="9"/>
      <c r="C26" s="26">
        <f t="shared" si="12"/>
        <v>19500</v>
      </c>
      <c r="D26" s="27">
        <f t="shared" si="12"/>
        <v>19500</v>
      </c>
      <c r="E26" s="27">
        <f t="shared" si="12"/>
        <v>19500</v>
      </c>
      <c r="F26" s="27">
        <f t="shared" si="12"/>
        <v>19500</v>
      </c>
      <c r="G26" s="28">
        <f t="shared" si="12"/>
        <v>19500</v>
      </c>
      <c r="I26" s="33"/>
      <c r="J26" s="9"/>
      <c r="K26" s="26">
        <f t="shared" si="13"/>
        <v>19500</v>
      </c>
      <c r="L26" s="27">
        <f t="shared" si="13"/>
        <v>19500</v>
      </c>
      <c r="M26" s="27">
        <f t="shared" si="13"/>
        <v>19500</v>
      </c>
      <c r="N26" s="27">
        <f t="shared" si="13"/>
        <v>19500</v>
      </c>
      <c r="O26" s="28">
        <f t="shared" si="13"/>
        <v>19500</v>
      </c>
      <c r="P26" s="17">
        <v>650</v>
      </c>
    </row>
    <row r="27" spans="1:16" ht="14.25" hidden="1" thickBot="1" x14ac:dyDescent="0.2">
      <c r="A27" s="34"/>
      <c r="B27" s="10"/>
      <c r="C27" s="20">
        <f t="shared" si="12"/>
        <v>41400</v>
      </c>
      <c r="D27" s="21">
        <f t="shared" si="12"/>
        <v>41400</v>
      </c>
      <c r="E27" s="21">
        <f t="shared" si="12"/>
        <v>41400</v>
      </c>
      <c r="F27" s="21">
        <f t="shared" si="12"/>
        <v>41400</v>
      </c>
      <c r="G27" s="22">
        <f t="shared" si="12"/>
        <v>41400</v>
      </c>
      <c r="I27" s="34"/>
      <c r="J27" s="10"/>
      <c r="K27" s="20">
        <f t="shared" si="13"/>
        <v>41400</v>
      </c>
      <c r="L27" s="21">
        <f t="shared" si="13"/>
        <v>41400</v>
      </c>
      <c r="M27" s="21">
        <f t="shared" si="13"/>
        <v>41400</v>
      </c>
      <c r="N27" s="21">
        <f t="shared" si="13"/>
        <v>41400</v>
      </c>
      <c r="O27" s="22">
        <f t="shared" si="13"/>
        <v>41400</v>
      </c>
      <c r="P27" s="14">
        <v>1380</v>
      </c>
    </row>
    <row r="28" spans="1:16" ht="15.75" customHeight="1" x14ac:dyDescent="0.15">
      <c r="A28" s="182" t="s">
        <v>0</v>
      </c>
      <c r="B28" s="52"/>
      <c r="C28" s="24">
        <v>0</v>
      </c>
      <c r="D28" s="24">
        <v>0</v>
      </c>
      <c r="E28" s="24">
        <v>0</v>
      </c>
      <c r="F28" s="24">
        <v>0</v>
      </c>
      <c r="G28" s="25">
        <v>0</v>
      </c>
      <c r="I28" s="182" t="s">
        <v>0</v>
      </c>
      <c r="J28" s="52"/>
      <c r="K28" s="24">
        <v>320</v>
      </c>
      <c r="L28" s="24">
        <v>320</v>
      </c>
      <c r="M28" s="24">
        <v>320</v>
      </c>
      <c r="N28" s="24">
        <v>320</v>
      </c>
      <c r="O28" s="25">
        <v>320</v>
      </c>
    </row>
    <row r="29" spans="1:16" ht="15.75" customHeight="1" x14ac:dyDescent="0.15">
      <c r="A29" s="183"/>
      <c r="B29" s="11"/>
      <c r="C29" s="27">
        <v>320</v>
      </c>
      <c r="D29" s="27">
        <v>320</v>
      </c>
      <c r="E29" s="27">
        <v>320</v>
      </c>
      <c r="F29" s="27">
        <v>320</v>
      </c>
      <c r="G29" s="28">
        <v>320</v>
      </c>
      <c r="I29" s="183"/>
      <c r="J29" s="11"/>
      <c r="K29" s="27">
        <v>420</v>
      </c>
      <c r="L29" s="27">
        <v>420</v>
      </c>
      <c r="M29" s="27">
        <v>420</v>
      </c>
      <c r="N29" s="27">
        <v>420</v>
      </c>
      <c r="O29" s="28">
        <v>420</v>
      </c>
    </row>
    <row r="30" spans="1:16" ht="15.75" customHeight="1" x14ac:dyDescent="0.15">
      <c r="A30" s="183"/>
      <c r="B30" s="11"/>
      <c r="C30" s="27">
        <v>320</v>
      </c>
      <c r="D30" s="27">
        <v>320</v>
      </c>
      <c r="E30" s="27">
        <v>320</v>
      </c>
      <c r="F30" s="27">
        <v>320</v>
      </c>
      <c r="G30" s="28">
        <v>320</v>
      </c>
      <c r="I30" s="183"/>
      <c r="J30" s="11"/>
      <c r="K30" s="27">
        <v>820</v>
      </c>
      <c r="L30" s="27">
        <v>820</v>
      </c>
      <c r="M30" s="27">
        <v>820</v>
      </c>
      <c r="N30" s="27">
        <v>820</v>
      </c>
      <c r="O30" s="28">
        <v>820</v>
      </c>
    </row>
    <row r="31" spans="1:16" ht="15.75" customHeight="1" thickBot="1" x14ac:dyDescent="0.2">
      <c r="A31" s="184"/>
      <c r="B31" s="53"/>
      <c r="C31" s="21">
        <v>640</v>
      </c>
      <c r="D31" s="21">
        <v>640</v>
      </c>
      <c r="E31" s="21">
        <v>640</v>
      </c>
      <c r="F31" s="21">
        <v>640</v>
      </c>
      <c r="G31" s="22">
        <v>640</v>
      </c>
      <c r="I31" s="184"/>
      <c r="J31" s="53"/>
      <c r="K31" s="21">
        <v>1150</v>
      </c>
      <c r="L31" s="21">
        <v>1150</v>
      </c>
      <c r="M31" s="21">
        <v>1150</v>
      </c>
      <c r="N31" s="21">
        <v>1150</v>
      </c>
      <c r="O31" s="22">
        <v>1150</v>
      </c>
    </row>
    <row r="32" spans="1:16" ht="14.25" hidden="1" thickBot="1" x14ac:dyDescent="0.2">
      <c r="A32" s="31"/>
      <c r="B32" s="8"/>
      <c r="C32" s="23">
        <f>30*C28</f>
        <v>0</v>
      </c>
      <c r="D32" s="24">
        <f t="shared" ref="D32:F32" si="14">30*D28</f>
        <v>0</v>
      </c>
      <c r="E32" s="24">
        <f t="shared" si="14"/>
        <v>0</v>
      </c>
      <c r="F32" s="24">
        <f t="shared" si="14"/>
        <v>0</v>
      </c>
      <c r="G32" s="25">
        <f>30*G28</f>
        <v>0</v>
      </c>
      <c r="I32" s="31"/>
      <c r="J32" s="8"/>
      <c r="K32" s="23">
        <f>30*K28</f>
        <v>9600</v>
      </c>
      <c r="L32" s="24">
        <f t="shared" ref="L32:N32" si="15">30*L28</f>
        <v>9600</v>
      </c>
      <c r="M32" s="24">
        <f t="shared" si="15"/>
        <v>9600</v>
      </c>
      <c r="N32" s="24">
        <f t="shared" si="15"/>
        <v>9600</v>
      </c>
      <c r="O32" s="25">
        <f>30*O28</f>
        <v>9600</v>
      </c>
      <c r="P32" s="16">
        <v>320</v>
      </c>
    </row>
    <row r="33" spans="1:16" ht="16.5" hidden="1" customHeight="1" x14ac:dyDescent="0.15">
      <c r="A33" s="32" t="s">
        <v>14</v>
      </c>
      <c r="B33" s="9"/>
      <c r="C33" s="26">
        <f t="shared" ref="C33:G35" si="16">30*C29</f>
        <v>9600</v>
      </c>
      <c r="D33" s="27">
        <f t="shared" si="16"/>
        <v>9600</v>
      </c>
      <c r="E33" s="27">
        <f t="shared" si="16"/>
        <v>9600</v>
      </c>
      <c r="F33" s="27">
        <f t="shared" si="16"/>
        <v>9600</v>
      </c>
      <c r="G33" s="28">
        <f t="shared" si="16"/>
        <v>9600</v>
      </c>
      <c r="I33" s="32" t="s">
        <v>14</v>
      </c>
      <c r="J33" s="9"/>
      <c r="K33" s="26">
        <f t="shared" ref="K33:N35" si="17">30*K29</f>
        <v>12600</v>
      </c>
      <c r="L33" s="27">
        <f t="shared" si="17"/>
        <v>12600</v>
      </c>
      <c r="M33" s="27">
        <f t="shared" si="17"/>
        <v>12600</v>
      </c>
      <c r="N33" s="27">
        <f t="shared" si="17"/>
        <v>12600</v>
      </c>
      <c r="O33" s="28">
        <f>30*O29</f>
        <v>12600</v>
      </c>
      <c r="P33" s="17">
        <v>420</v>
      </c>
    </row>
    <row r="34" spans="1:16" ht="16.5" hidden="1" customHeight="1" x14ac:dyDescent="0.15">
      <c r="A34" s="32"/>
      <c r="B34" s="9"/>
      <c r="C34" s="26">
        <f t="shared" si="16"/>
        <v>9600</v>
      </c>
      <c r="D34" s="27">
        <f t="shared" si="16"/>
        <v>9600</v>
      </c>
      <c r="E34" s="27">
        <f t="shared" si="16"/>
        <v>9600</v>
      </c>
      <c r="F34" s="27">
        <f t="shared" si="16"/>
        <v>9600</v>
      </c>
      <c r="G34" s="28">
        <f t="shared" si="16"/>
        <v>9600</v>
      </c>
      <c r="I34" s="32"/>
      <c r="J34" s="9"/>
      <c r="K34" s="26">
        <f t="shared" si="17"/>
        <v>24600</v>
      </c>
      <c r="L34" s="27">
        <f t="shared" si="17"/>
        <v>24600</v>
      </c>
      <c r="M34" s="27">
        <f t="shared" si="17"/>
        <v>24600</v>
      </c>
      <c r="N34" s="27">
        <f t="shared" si="17"/>
        <v>24600</v>
      </c>
      <c r="O34" s="28">
        <f>30*O30</f>
        <v>24600</v>
      </c>
      <c r="P34" s="17">
        <v>820</v>
      </c>
    </row>
    <row r="35" spans="1:16" ht="16.5" hidden="1" customHeight="1" thickBot="1" x14ac:dyDescent="0.2">
      <c r="A35" s="34"/>
      <c r="B35" s="10"/>
      <c r="C35" s="20">
        <f t="shared" si="16"/>
        <v>19200</v>
      </c>
      <c r="D35" s="21">
        <f t="shared" si="16"/>
        <v>19200</v>
      </c>
      <c r="E35" s="21">
        <f t="shared" si="16"/>
        <v>19200</v>
      </c>
      <c r="F35" s="21">
        <f t="shared" si="16"/>
        <v>19200</v>
      </c>
      <c r="G35" s="22">
        <f t="shared" si="16"/>
        <v>19200</v>
      </c>
      <c r="I35" s="34"/>
      <c r="J35" s="10"/>
      <c r="K35" s="20">
        <f t="shared" si="17"/>
        <v>34500</v>
      </c>
      <c r="L35" s="21">
        <f t="shared" si="17"/>
        <v>34500</v>
      </c>
      <c r="M35" s="21">
        <f t="shared" si="17"/>
        <v>34500</v>
      </c>
      <c r="N35" s="21">
        <f t="shared" si="17"/>
        <v>34500</v>
      </c>
      <c r="O35" s="22">
        <f>30*O31</f>
        <v>34500</v>
      </c>
      <c r="P35" s="14">
        <v>1150</v>
      </c>
    </row>
    <row r="36" spans="1:16" ht="24" x14ac:dyDescent="0.15">
      <c r="A36" s="185" t="s">
        <v>25</v>
      </c>
      <c r="B36" s="35" t="s">
        <v>17</v>
      </c>
      <c r="C36" s="23">
        <f>C16+C24+C32</f>
        <v>24000</v>
      </c>
      <c r="D36" s="24">
        <f t="shared" ref="D36:G36" si="18">D16+D24+D32</f>
        <v>24000</v>
      </c>
      <c r="E36" s="24">
        <f t="shared" si="18"/>
        <v>24000</v>
      </c>
      <c r="F36" s="24">
        <f t="shared" si="18"/>
        <v>24000</v>
      </c>
      <c r="G36" s="25">
        <f t="shared" si="18"/>
        <v>24000</v>
      </c>
      <c r="I36" s="185" t="s">
        <v>26</v>
      </c>
      <c r="J36" s="35" t="s">
        <v>17</v>
      </c>
      <c r="K36" s="23">
        <f t="shared" ref="K36:O38" si="19">K16+K24+K32</f>
        <v>33600</v>
      </c>
      <c r="L36" s="24">
        <f t="shared" si="19"/>
        <v>33600</v>
      </c>
      <c r="M36" s="24">
        <f t="shared" si="19"/>
        <v>33600</v>
      </c>
      <c r="N36" s="24">
        <f t="shared" si="19"/>
        <v>33600</v>
      </c>
      <c r="O36" s="25">
        <f t="shared" si="19"/>
        <v>33600</v>
      </c>
    </row>
    <row r="37" spans="1:16" ht="24" x14ac:dyDescent="0.15">
      <c r="A37" s="186"/>
      <c r="B37" s="36" t="s">
        <v>18</v>
      </c>
      <c r="C37" s="46">
        <f t="shared" ref="C37:G38" si="20">C17+C25+C33</f>
        <v>36300</v>
      </c>
      <c r="D37" s="47">
        <f t="shared" si="20"/>
        <v>36300</v>
      </c>
      <c r="E37" s="47">
        <f t="shared" si="20"/>
        <v>36300</v>
      </c>
      <c r="F37" s="47">
        <f t="shared" si="20"/>
        <v>36300</v>
      </c>
      <c r="G37" s="48">
        <f t="shared" si="20"/>
        <v>36300</v>
      </c>
      <c r="I37" s="186"/>
      <c r="J37" s="36" t="s">
        <v>18</v>
      </c>
      <c r="K37" s="46">
        <f t="shared" si="19"/>
        <v>39300</v>
      </c>
      <c r="L37" s="47">
        <f t="shared" si="19"/>
        <v>39300</v>
      </c>
      <c r="M37" s="47">
        <f t="shared" si="19"/>
        <v>39300</v>
      </c>
      <c r="N37" s="47">
        <f t="shared" si="19"/>
        <v>39300</v>
      </c>
      <c r="O37" s="48">
        <f t="shared" si="19"/>
        <v>39300</v>
      </c>
    </row>
    <row r="38" spans="1:16" ht="24" x14ac:dyDescent="0.15">
      <c r="A38" s="186"/>
      <c r="B38" s="36" t="s">
        <v>19</v>
      </c>
      <c r="C38" s="46">
        <f t="shared" si="20"/>
        <v>50379</v>
      </c>
      <c r="D38" s="47">
        <f t="shared" si="20"/>
        <v>52500.75</v>
      </c>
      <c r="E38" s="47">
        <f t="shared" si="20"/>
        <v>53700</v>
      </c>
      <c r="F38" s="47">
        <f t="shared" si="20"/>
        <v>53700</v>
      </c>
      <c r="G38" s="48">
        <f t="shared" si="20"/>
        <v>53700</v>
      </c>
      <c r="I38" s="186"/>
      <c r="J38" s="36" t="s">
        <v>19</v>
      </c>
      <c r="K38" s="46">
        <f t="shared" si="19"/>
        <v>63718.5</v>
      </c>
      <c r="L38" s="47">
        <f t="shared" si="19"/>
        <v>65901.75</v>
      </c>
      <c r="M38" s="47">
        <f t="shared" si="19"/>
        <v>68115.75</v>
      </c>
      <c r="N38" s="47">
        <f t="shared" si="19"/>
        <v>68700</v>
      </c>
      <c r="O38" s="48">
        <f>O18+O26+O34</f>
        <v>68700</v>
      </c>
    </row>
    <row r="39" spans="1:16" ht="24.75" thickBot="1" x14ac:dyDescent="0.2">
      <c r="A39" s="187"/>
      <c r="B39" s="37" t="s">
        <v>20</v>
      </c>
      <c r="C39" s="49">
        <f>C19+C27+C35</f>
        <v>81879</v>
      </c>
      <c r="D39" s="50">
        <f>D19+D27+D35</f>
        <v>84000.75</v>
      </c>
      <c r="E39" s="50">
        <f>E19+E27+E35</f>
        <v>86214.75</v>
      </c>
      <c r="F39" s="50">
        <f>F19+F27+F35</f>
        <v>88336.5</v>
      </c>
      <c r="G39" s="51">
        <f>G19+G27+G35</f>
        <v>90427.5</v>
      </c>
      <c r="I39" s="187"/>
      <c r="J39" s="37" t="s">
        <v>20</v>
      </c>
      <c r="K39" s="49">
        <f>K19+K27+K35</f>
        <v>95518.5</v>
      </c>
      <c r="L39" s="50">
        <f>L19+L27+L35</f>
        <v>97701.75</v>
      </c>
      <c r="M39" s="50">
        <f>M19+M27+M35</f>
        <v>99915.75</v>
      </c>
      <c r="N39" s="50">
        <f>N19+N27+N35</f>
        <v>102099</v>
      </c>
      <c r="O39" s="51">
        <f>O19+O27+O35</f>
        <v>104220.75</v>
      </c>
    </row>
  </sheetData>
  <mergeCells count="20">
    <mergeCell ref="A36:A39"/>
    <mergeCell ref="I36:I39"/>
    <mergeCell ref="A11:B11"/>
    <mergeCell ref="I11:J11"/>
    <mergeCell ref="A20:A23"/>
    <mergeCell ref="I20:I23"/>
    <mergeCell ref="A28:A31"/>
    <mergeCell ref="I28:I31"/>
    <mergeCell ref="A8:B8"/>
    <mergeCell ref="I8:J8"/>
    <mergeCell ref="A9:B9"/>
    <mergeCell ref="I9:J9"/>
    <mergeCell ref="A10:B10"/>
    <mergeCell ref="I10:J10"/>
    <mergeCell ref="A5:B5"/>
    <mergeCell ref="I5:J5"/>
    <mergeCell ref="A6:B6"/>
    <mergeCell ref="I6:J6"/>
    <mergeCell ref="A7:B7"/>
    <mergeCell ref="I7:J7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634D-27C6-4438-9D56-51E0DA867F5E}">
  <dimension ref="A1:I41"/>
  <sheetViews>
    <sheetView showGridLines="0" view="pageBreakPreview" zoomScaleNormal="100" zoomScaleSheetLayoutView="100" workbookViewId="0">
      <selection activeCell="J10" sqref="J10"/>
    </sheetView>
  </sheetViews>
  <sheetFormatPr defaultRowHeight="22.5" customHeight="1" x14ac:dyDescent="0.15"/>
  <cols>
    <col min="1" max="2" width="5.125" style="78" customWidth="1"/>
    <col min="3" max="3" width="20.125" style="78" customWidth="1"/>
    <col min="4" max="5" width="9.625" style="78" customWidth="1"/>
    <col min="6" max="6" width="9.75" style="78" customWidth="1"/>
    <col min="7" max="9" width="9.625" style="78" customWidth="1"/>
    <col min="10" max="16384" width="9" style="78"/>
  </cols>
  <sheetData>
    <row r="1" spans="1:9" ht="21.75" customHeight="1" thickBot="1" x14ac:dyDescent="0.2">
      <c r="A1" s="82" t="s">
        <v>28</v>
      </c>
      <c r="B1" s="82"/>
      <c r="C1" s="83"/>
      <c r="D1" s="83"/>
      <c r="E1" s="83"/>
      <c r="F1" s="83"/>
      <c r="G1" s="84" t="s">
        <v>29</v>
      </c>
      <c r="H1" s="83"/>
      <c r="I1" s="83" t="s">
        <v>30</v>
      </c>
    </row>
    <row r="2" spans="1:9" ht="14.25" customHeight="1" x14ac:dyDescent="0.15">
      <c r="A2" s="201" t="s">
        <v>88</v>
      </c>
      <c r="B2" s="202"/>
      <c r="C2" s="203"/>
      <c r="D2" s="85" t="s">
        <v>31</v>
      </c>
      <c r="E2" s="86" t="s">
        <v>31</v>
      </c>
      <c r="F2" s="87" t="s">
        <v>31</v>
      </c>
      <c r="G2" s="88"/>
      <c r="H2" s="88"/>
      <c r="I2" s="88"/>
    </row>
    <row r="3" spans="1:9" ht="14.25" customHeight="1" thickBot="1" x14ac:dyDescent="0.2">
      <c r="A3" s="204" t="s">
        <v>32</v>
      </c>
      <c r="B3" s="205"/>
      <c r="C3" s="206"/>
      <c r="D3" s="89">
        <v>3</v>
      </c>
      <c r="E3" s="90">
        <v>4</v>
      </c>
      <c r="F3" s="91">
        <v>5</v>
      </c>
      <c r="G3" s="88"/>
      <c r="H3" s="88"/>
      <c r="I3" s="88"/>
    </row>
    <row r="4" spans="1:9" ht="16.5" customHeight="1" x14ac:dyDescent="0.15">
      <c r="A4" s="207" t="s">
        <v>33</v>
      </c>
      <c r="B4" s="208"/>
      <c r="C4" s="209"/>
      <c r="D4" s="92">
        <v>712</v>
      </c>
      <c r="E4" s="93">
        <v>780</v>
      </c>
      <c r="F4" s="94">
        <v>847</v>
      </c>
      <c r="G4" s="95"/>
      <c r="H4" s="88"/>
      <c r="I4" s="95"/>
    </row>
    <row r="5" spans="1:9" ht="16.5" customHeight="1" x14ac:dyDescent="0.15">
      <c r="A5" s="198" t="s">
        <v>34</v>
      </c>
      <c r="B5" s="199"/>
      <c r="C5" s="200"/>
      <c r="D5" s="96">
        <v>36</v>
      </c>
      <c r="E5" s="97">
        <v>36</v>
      </c>
      <c r="F5" s="98">
        <v>36</v>
      </c>
      <c r="G5" s="99"/>
      <c r="H5" s="88"/>
      <c r="I5" s="99"/>
    </row>
    <row r="6" spans="1:9" ht="16.5" customHeight="1" x14ac:dyDescent="0.15">
      <c r="A6" s="198" t="s">
        <v>35</v>
      </c>
      <c r="B6" s="199"/>
      <c r="C6" s="200"/>
      <c r="D6" s="96">
        <v>16</v>
      </c>
      <c r="E6" s="97">
        <v>16</v>
      </c>
      <c r="F6" s="98">
        <v>16</v>
      </c>
      <c r="G6" s="99"/>
      <c r="H6" s="88"/>
      <c r="I6" s="99"/>
    </row>
    <row r="7" spans="1:9" ht="16.5" customHeight="1" x14ac:dyDescent="0.15">
      <c r="A7" s="198" t="s">
        <v>36</v>
      </c>
      <c r="B7" s="199"/>
      <c r="C7" s="200"/>
      <c r="D7" s="96">
        <v>4</v>
      </c>
      <c r="E7" s="97">
        <v>4</v>
      </c>
      <c r="F7" s="98">
        <v>4</v>
      </c>
      <c r="G7" s="99"/>
      <c r="H7" s="88"/>
      <c r="I7" s="99"/>
    </row>
    <row r="8" spans="1:9" ht="16.5" customHeight="1" x14ac:dyDescent="0.15">
      <c r="A8" s="210" t="s">
        <v>37</v>
      </c>
      <c r="B8" s="211"/>
      <c r="C8" s="212"/>
      <c r="D8" s="100">
        <v>8</v>
      </c>
      <c r="E8" s="101">
        <v>8</v>
      </c>
      <c r="F8" s="102">
        <v>8</v>
      </c>
      <c r="G8" s="99"/>
      <c r="H8" s="99"/>
      <c r="I8" s="99"/>
    </row>
    <row r="9" spans="1:9" ht="16.5" customHeight="1" x14ac:dyDescent="0.15">
      <c r="A9" s="103" t="s">
        <v>38</v>
      </c>
      <c r="B9" s="104"/>
      <c r="C9" s="105"/>
      <c r="D9" s="106">
        <f>SUM(D4:D8)</f>
        <v>776</v>
      </c>
      <c r="E9" s="107">
        <f>SUM(E4:E8)</f>
        <v>844</v>
      </c>
      <c r="F9" s="108">
        <f>SUM(F4:F8)</f>
        <v>911</v>
      </c>
      <c r="G9" s="99"/>
      <c r="H9" s="99"/>
      <c r="I9" s="99"/>
    </row>
    <row r="10" spans="1:9" ht="16.5" customHeight="1" thickBot="1" x14ac:dyDescent="0.2">
      <c r="A10" s="109" t="s">
        <v>39</v>
      </c>
      <c r="B10" s="110"/>
      <c r="C10" s="111"/>
      <c r="D10" s="112">
        <f t="shared" ref="D10:F10" si="0">30*D9</f>
        <v>23280</v>
      </c>
      <c r="E10" s="113">
        <f t="shared" si="0"/>
        <v>25320</v>
      </c>
      <c r="F10" s="114">
        <f t="shared" si="0"/>
        <v>27330</v>
      </c>
      <c r="G10" s="99"/>
      <c r="H10" s="99"/>
      <c r="I10" s="99"/>
    </row>
    <row r="11" spans="1:9" ht="16.5" customHeight="1" x14ac:dyDescent="0.15">
      <c r="A11" s="115" t="s">
        <v>40</v>
      </c>
      <c r="B11" s="116"/>
      <c r="C11" s="117"/>
      <c r="D11" s="118">
        <f>8.3%*D10</f>
        <v>1932.24</v>
      </c>
      <c r="E11" s="119">
        <f>8.3%*E10</f>
        <v>2101.56</v>
      </c>
      <c r="F11" s="120">
        <f>8.3%*F10</f>
        <v>2268.3900000000003</v>
      </c>
      <c r="G11" s="99"/>
      <c r="H11" s="99"/>
      <c r="I11" s="99"/>
    </row>
    <row r="12" spans="1:9" ht="16.5" customHeight="1" thickBot="1" x14ac:dyDescent="0.2">
      <c r="A12" s="180" t="s">
        <v>89</v>
      </c>
      <c r="B12" s="121"/>
      <c r="C12" s="122"/>
      <c r="D12" s="123">
        <f>D10*2.7%</f>
        <v>628.56000000000006</v>
      </c>
      <c r="E12" s="124">
        <f>E10*2.7%</f>
        <v>683.6400000000001</v>
      </c>
      <c r="F12" s="125">
        <f>F10*2.7%</f>
        <v>737.91000000000008</v>
      </c>
      <c r="G12" s="99"/>
      <c r="H12" s="99"/>
      <c r="I12" s="99"/>
    </row>
    <row r="13" spans="1:9" ht="16.5" customHeight="1" thickBot="1" x14ac:dyDescent="0.2">
      <c r="A13" s="126" t="s">
        <v>41</v>
      </c>
      <c r="B13" s="127"/>
      <c r="C13" s="128"/>
      <c r="D13" s="129">
        <v>25808</v>
      </c>
      <c r="E13" s="130">
        <v>28072</v>
      </c>
      <c r="F13" s="131">
        <v>30303</v>
      </c>
      <c r="G13" s="99"/>
      <c r="H13" s="99"/>
      <c r="I13" s="99"/>
    </row>
    <row r="14" spans="1:9" ht="21.75" customHeight="1" x14ac:dyDescent="0.15">
      <c r="A14" s="219" t="s">
        <v>42</v>
      </c>
      <c r="B14" s="132" t="s">
        <v>43</v>
      </c>
      <c r="C14" s="133" t="s">
        <v>44</v>
      </c>
      <c r="D14" s="92">
        <f>IF(D13&gt;=$H$14,$H$14,D13)</f>
        <v>15000</v>
      </c>
      <c r="E14" s="93">
        <f>IF(E13&gt;=$H$14,$H$14,E13)</f>
        <v>15000</v>
      </c>
      <c r="F14" s="94">
        <f>IF(F13&gt;=$H$14,$H$14,F13)</f>
        <v>15000</v>
      </c>
      <c r="G14" s="223" t="s">
        <v>45</v>
      </c>
      <c r="H14" s="134">
        <v>15000</v>
      </c>
      <c r="I14" s="99"/>
    </row>
    <row r="15" spans="1:9" ht="21.75" customHeight="1" x14ac:dyDescent="0.15">
      <c r="A15" s="220"/>
      <c r="B15" s="135" t="s">
        <v>46</v>
      </c>
      <c r="C15" s="136" t="s">
        <v>47</v>
      </c>
      <c r="D15" s="96">
        <f>IF(D13&gt;=$H$15,$H$15,D13)</f>
        <v>15000</v>
      </c>
      <c r="E15" s="97">
        <f>IF(E13&gt;=$H$15,$H$15,E13)</f>
        <v>15000</v>
      </c>
      <c r="F15" s="98">
        <f>IF(F13&gt;=$H$15,$H$15,F13)</f>
        <v>15000</v>
      </c>
      <c r="G15" s="224"/>
      <c r="H15" s="98">
        <v>15000</v>
      </c>
      <c r="I15" s="99"/>
    </row>
    <row r="16" spans="1:9" ht="21.75" customHeight="1" x14ac:dyDescent="0.15">
      <c r="A16" s="221"/>
      <c r="B16" s="137" t="s">
        <v>48</v>
      </c>
      <c r="C16" s="136" t="s">
        <v>49</v>
      </c>
      <c r="D16" s="96">
        <f>IF(D13&gt;=$H$16,$H$16,D13)</f>
        <v>24600</v>
      </c>
      <c r="E16" s="97">
        <f>IF(E13&gt;=$H$16,$H$16,E13)</f>
        <v>24600</v>
      </c>
      <c r="F16" s="98">
        <f>IF(F13&gt;=$H$16,$H$16,F13)</f>
        <v>24600</v>
      </c>
      <c r="G16" s="224"/>
      <c r="H16" s="98">
        <v>24600</v>
      </c>
      <c r="I16" s="99"/>
    </row>
    <row r="17" spans="1:9" ht="21.75" customHeight="1" x14ac:dyDescent="0.15">
      <c r="A17" s="220"/>
      <c r="B17" s="137" t="s">
        <v>50</v>
      </c>
      <c r="C17" s="136" t="s">
        <v>51</v>
      </c>
      <c r="D17" s="96">
        <f>IF(D13&gt;=$H$17,$H$17,D13)</f>
        <v>25808</v>
      </c>
      <c r="E17" s="97">
        <f>IF(E13&gt;=$H$17,$H$17,E13)</f>
        <v>28072</v>
      </c>
      <c r="F17" s="98">
        <f>IF(F13&gt;=$H$17,$H$17,F13)</f>
        <v>30303</v>
      </c>
      <c r="G17" s="224"/>
      <c r="H17" s="98">
        <v>44400</v>
      </c>
      <c r="I17" s="99"/>
    </row>
    <row r="18" spans="1:9" ht="21.75" customHeight="1" x14ac:dyDescent="0.15">
      <c r="A18" s="220"/>
      <c r="B18" s="137" t="s">
        <v>52</v>
      </c>
      <c r="C18" s="136" t="s">
        <v>53</v>
      </c>
      <c r="D18" s="96">
        <f>IF(D13*2&gt;=$H$18,$H$18,D13*2)</f>
        <v>44400</v>
      </c>
      <c r="E18" s="97">
        <f>IF(E13*2&gt;=$H$18,$H$18,E13*2)</f>
        <v>44400</v>
      </c>
      <c r="F18" s="98">
        <f>IF(F17*2&gt;=$H$18,$H$18,F17*2)</f>
        <v>44400</v>
      </c>
      <c r="G18" s="224"/>
      <c r="H18" s="98">
        <v>44400</v>
      </c>
      <c r="I18" s="99"/>
    </row>
    <row r="19" spans="1:9" ht="21.75" customHeight="1" x14ac:dyDescent="0.15">
      <c r="A19" s="220"/>
      <c r="B19" s="137" t="s">
        <v>54</v>
      </c>
      <c r="C19" s="136" t="s">
        <v>55</v>
      </c>
      <c r="D19" s="96">
        <f>IF(D13*3&gt;=$H$19,$H$19,D13*3)</f>
        <v>77424</v>
      </c>
      <c r="E19" s="97">
        <f>IF(E13*3&gt;=$H$19,$H$19,E13*3)</f>
        <v>84216</v>
      </c>
      <c r="F19" s="98">
        <f>IF(F13*3&gt;=$H$19,$H$19,F13*3)</f>
        <v>90909</v>
      </c>
      <c r="G19" s="224"/>
      <c r="H19" s="98">
        <v>93000</v>
      </c>
      <c r="I19" s="99"/>
    </row>
    <row r="20" spans="1:9" ht="21.75" customHeight="1" thickBot="1" x14ac:dyDescent="0.2">
      <c r="A20" s="222"/>
      <c r="B20" s="139" t="s">
        <v>56</v>
      </c>
      <c r="C20" s="140" t="s">
        <v>57</v>
      </c>
      <c r="D20" s="141">
        <f>IF(D13*3&gt;=$H$20,$H$20,D13*3)</f>
        <v>77424</v>
      </c>
      <c r="E20" s="138">
        <f>IF(E13*3&gt;=$H$20,$H$20,E13*3)</f>
        <v>84216</v>
      </c>
      <c r="F20" s="142">
        <f>IF(F13*3&gt;=$H$20,$H$20,F13*3)</f>
        <v>90909</v>
      </c>
      <c r="G20" s="225"/>
      <c r="H20" s="142">
        <v>140100</v>
      </c>
      <c r="I20" s="99"/>
    </row>
    <row r="21" spans="1:9" s="79" customFormat="1" ht="15" thickBot="1" x14ac:dyDescent="0.2">
      <c r="A21" s="234" t="s">
        <v>87</v>
      </c>
      <c r="B21" s="235"/>
      <c r="C21" s="236"/>
      <c r="D21" s="143" t="s">
        <v>58</v>
      </c>
      <c r="E21" s="144"/>
      <c r="F21" s="145"/>
      <c r="G21" s="146" t="s">
        <v>59</v>
      </c>
      <c r="H21" s="144"/>
      <c r="I21" s="145"/>
    </row>
    <row r="22" spans="1:9" ht="14.25" thickBot="1" x14ac:dyDescent="0.2">
      <c r="A22" s="237"/>
      <c r="B22" s="238"/>
      <c r="C22" s="239"/>
      <c r="D22" s="148" t="s">
        <v>60</v>
      </c>
      <c r="E22" s="149" t="s">
        <v>61</v>
      </c>
      <c r="F22" s="150" t="s">
        <v>62</v>
      </c>
      <c r="G22" s="148" t="s">
        <v>60</v>
      </c>
      <c r="H22" s="149" t="s">
        <v>61</v>
      </c>
      <c r="I22" s="150" t="s">
        <v>62</v>
      </c>
    </row>
    <row r="23" spans="1:9" ht="22.5" customHeight="1" x14ac:dyDescent="0.15">
      <c r="A23" s="132" t="s">
        <v>63</v>
      </c>
      <c r="B23" s="226" t="s">
        <v>64</v>
      </c>
      <c r="C23" s="227"/>
      <c r="D23" s="151">
        <v>300</v>
      </c>
      <c r="E23" s="93">
        <v>0</v>
      </c>
      <c r="F23" s="134">
        <f>(D23+E23)*30</f>
        <v>9000</v>
      </c>
      <c r="G23" s="151">
        <v>300</v>
      </c>
      <c r="H23" s="93">
        <v>320</v>
      </c>
      <c r="I23" s="134">
        <f>(G23+H23)*30</f>
        <v>18600</v>
      </c>
    </row>
    <row r="24" spans="1:9" ht="24" customHeight="1" x14ac:dyDescent="0.15">
      <c r="A24" s="137" t="s">
        <v>65</v>
      </c>
      <c r="B24" s="228" t="s">
        <v>66</v>
      </c>
      <c r="C24" s="229"/>
      <c r="D24" s="96">
        <v>390</v>
      </c>
      <c r="E24" s="97">
        <v>370</v>
      </c>
      <c r="F24" s="98">
        <f>(D24+E24)*30</f>
        <v>22800</v>
      </c>
      <c r="G24" s="96">
        <v>390</v>
      </c>
      <c r="H24" s="97">
        <v>420</v>
      </c>
      <c r="I24" s="98">
        <f>(G24+H24)*30</f>
        <v>24300</v>
      </c>
    </row>
    <row r="25" spans="1:9" ht="36" customHeight="1" x14ac:dyDescent="0.15">
      <c r="A25" s="137" t="s">
        <v>67</v>
      </c>
      <c r="B25" s="230" t="s">
        <v>86</v>
      </c>
      <c r="C25" s="231"/>
      <c r="D25" s="96">
        <v>650</v>
      </c>
      <c r="E25" s="97">
        <v>370</v>
      </c>
      <c r="F25" s="98">
        <f>(D25+E25)*30</f>
        <v>30600</v>
      </c>
      <c r="G25" s="96">
        <v>650</v>
      </c>
      <c r="H25" s="97">
        <v>820</v>
      </c>
      <c r="I25" s="98">
        <f>(G25+H25)*30</f>
        <v>44100</v>
      </c>
    </row>
    <row r="26" spans="1:9" ht="36" customHeight="1" x14ac:dyDescent="0.15">
      <c r="A26" s="137" t="s">
        <v>68</v>
      </c>
      <c r="B26" s="230" t="s">
        <v>69</v>
      </c>
      <c r="C26" s="231"/>
      <c r="D26" s="96">
        <v>1360</v>
      </c>
      <c r="E26" s="97">
        <v>370</v>
      </c>
      <c r="F26" s="98">
        <f>(D26+E26)*30</f>
        <v>51900</v>
      </c>
      <c r="G26" s="96">
        <v>1360</v>
      </c>
      <c r="H26" s="97">
        <v>820</v>
      </c>
      <c r="I26" s="98">
        <f>(G26+H26)*30</f>
        <v>65400</v>
      </c>
    </row>
    <row r="27" spans="1:9" ht="24" customHeight="1" thickBot="1" x14ac:dyDescent="0.2">
      <c r="A27" s="139" t="s">
        <v>70</v>
      </c>
      <c r="B27" s="232" t="s">
        <v>71</v>
      </c>
      <c r="C27" s="233"/>
      <c r="D27" s="141">
        <v>1445</v>
      </c>
      <c r="E27" s="138">
        <v>900</v>
      </c>
      <c r="F27" s="142">
        <f>(D27+E27)*30</f>
        <v>70350</v>
      </c>
      <c r="G27" s="141">
        <v>1445</v>
      </c>
      <c r="H27" s="138">
        <v>1400</v>
      </c>
      <c r="I27" s="142">
        <f>(G27+H27)*30</f>
        <v>85350</v>
      </c>
    </row>
    <row r="28" spans="1:9" ht="22.5" customHeight="1" thickBot="1" x14ac:dyDescent="0.2">
      <c r="A28" s="178" t="s">
        <v>85</v>
      </c>
      <c r="B28" s="147"/>
      <c r="C28" s="152"/>
      <c r="D28" s="99"/>
      <c r="E28" s="99"/>
      <c r="F28" s="99"/>
      <c r="G28" s="99"/>
      <c r="H28" s="99"/>
      <c r="I28" s="99"/>
    </row>
    <row r="29" spans="1:9" ht="13.5" x14ac:dyDescent="0.15">
      <c r="A29" s="213" t="s">
        <v>72</v>
      </c>
      <c r="B29" s="214"/>
      <c r="C29" s="215"/>
      <c r="D29" s="86" t="s">
        <v>73</v>
      </c>
      <c r="E29" s="86" t="s">
        <v>31</v>
      </c>
      <c r="F29" s="87" t="s">
        <v>31</v>
      </c>
      <c r="G29" s="86" t="s">
        <v>31</v>
      </c>
      <c r="H29" s="86" t="s">
        <v>31</v>
      </c>
      <c r="I29" s="87" t="s">
        <v>31</v>
      </c>
    </row>
    <row r="30" spans="1:9" ht="14.25" thickBot="1" x14ac:dyDescent="0.2">
      <c r="A30" s="216"/>
      <c r="B30" s="217"/>
      <c r="C30" s="218"/>
      <c r="D30" s="90">
        <v>3</v>
      </c>
      <c r="E30" s="90">
        <v>4</v>
      </c>
      <c r="F30" s="91">
        <v>5</v>
      </c>
      <c r="G30" s="90">
        <v>3</v>
      </c>
      <c r="H30" s="90">
        <v>4</v>
      </c>
      <c r="I30" s="91">
        <v>5</v>
      </c>
    </row>
    <row r="31" spans="1:9" ht="21" customHeight="1" thickBot="1" x14ac:dyDescent="0.2">
      <c r="A31" s="153" t="s">
        <v>74</v>
      </c>
      <c r="B31" s="154"/>
      <c r="C31" s="155"/>
      <c r="D31" s="156">
        <f t="shared" ref="D31:F31" si="1">D14+$F$23</f>
        <v>24000</v>
      </c>
      <c r="E31" s="157">
        <f t="shared" si="1"/>
        <v>24000</v>
      </c>
      <c r="F31" s="158">
        <f t="shared" si="1"/>
        <v>24000</v>
      </c>
      <c r="G31" s="159">
        <f>D14+$I$23</f>
        <v>33600</v>
      </c>
      <c r="H31" s="160">
        <f>E14+$I$23</f>
        <v>33600</v>
      </c>
      <c r="I31" s="161">
        <f>F14+$I$23</f>
        <v>33600</v>
      </c>
    </row>
    <row r="32" spans="1:9" ht="21" customHeight="1" x14ac:dyDescent="0.15">
      <c r="A32" s="162" t="s">
        <v>75</v>
      </c>
      <c r="B32" s="163"/>
      <c r="C32" s="155"/>
      <c r="D32" s="164">
        <f>D15+$F$24</f>
        <v>37800</v>
      </c>
      <c r="E32" s="165">
        <f t="shared" ref="E32:F32" si="2">E15+$F$24</f>
        <v>37800</v>
      </c>
      <c r="F32" s="166">
        <f t="shared" si="2"/>
        <v>37800</v>
      </c>
      <c r="G32" s="164">
        <f>D15+$I$24</f>
        <v>39300</v>
      </c>
      <c r="H32" s="165">
        <f>E15+$I$24</f>
        <v>39300</v>
      </c>
      <c r="I32" s="166">
        <f>F15+$I$24</f>
        <v>39300</v>
      </c>
    </row>
    <row r="33" spans="1:9" ht="21" customHeight="1" x14ac:dyDescent="0.15">
      <c r="A33" s="167" t="s">
        <v>76</v>
      </c>
      <c r="B33" s="168"/>
      <c r="C33" s="169"/>
      <c r="D33" s="170">
        <f>D$15+$F$25</f>
        <v>45600</v>
      </c>
      <c r="E33" s="171">
        <f t="shared" ref="E33:F33" si="3">E$15+$F$25</f>
        <v>45600</v>
      </c>
      <c r="F33" s="172">
        <f t="shared" si="3"/>
        <v>45600</v>
      </c>
      <c r="G33" s="170">
        <f>D15+$I$25</f>
        <v>59100</v>
      </c>
      <c r="H33" s="171">
        <f>E15+$I$25</f>
        <v>59100</v>
      </c>
      <c r="I33" s="172">
        <f>F15+$I$25</f>
        <v>59100</v>
      </c>
    </row>
    <row r="34" spans="1:9" ht="21" customHeight="1" x14ac:dyDescent="0.15">
      <c r="A34" s="167" t="s">
        <v>77</v>
      </c>
      <c r="B34" s="168"/>
      <c r="C34" s="169"/>
      <c r="D34" s="170">
        <f>D15+$F$26</f>
        <v>66900</v>
      </c>
      <c r="E34" s="171">
        <f t="shared" ref="E34:F34" si="4">E15+$F$26</f>
        <v>66900</v>
      </c>
      <c r="F34" s="172">
        <f t="shared" si="4"/>
        <v>66900</v>
      </c>
      <c r="G34" s="170">
        <f>D15+$I$26</f>
        <v>80400</v>
      </c>
      <c r="H34" s="171">
        <f t="shared" ref="H34:I34" si="5">E15+$I$26</f>
        <v>80400</v>
      </c>
      <c r="I34" s="172">
        <f t="shared" si="5"/>
        <v>80400</v>
      </c>
    </row>
    <row r="35" spans="1:9" ht="21" customHeight="1" thickBot="1" x14ac:dyDescent="0.2">
      <c r="A35" s="167" t="s">
        <v>78</v>
      </c>
      <c r="B35" s="173"/>
      <c r="C35" s="174"/>
      <c r="D35" s="175">
        <f>D15+$F$27</f>
        <v>85350</v>
      </c>
      <c r="E35" s="176">
        <f t="shared" ref="E35:F35" si="6">E15+$F$27</f>
        <v>85350</v>
      </c>
      <c r="F35" s="177">
        <f t="shared" si="6"/>
        <v>85350</v>
      </c>
      <c r="G35" s="175">
        <f>D15+$I$27</f>
        <v>100350</v>
      </c>
      <c r="H35" s="176">
        <f t="shared" ref="H35:I35" si="7">E15+$I$27</f>
        <v>100350</v>
      </c>
      <c r="I35" s="177">
        <f t="shared" si="7"/>
        <v>100350</v>
      </c>
    </row>
    <row r="36" spans="1:9" ht="21" customHeight="1" x14ac:dyDescent="0.15">
      <c r="A36" s="162" t="s">
        <v>79</v>
      </c>
      <c r="B36" s="163"/>
      <c r="C36" s="155"/>
      <c r="D36" s="170">
        <f>D$16+$F$25</f>
        <v>55200</v>
      </c>
      <c r="E36" s="171">
        <f t="shared" ref="E36:F36" si="8">E$16+$F$25</f>
        <v>55200</v>
      </c>
      <c r="F36" s="172">
        <f t="shared" si="8"/>
        <v>55200</v>
      </c>
      <c r="G36" s="170">
        <f>D16+$I$25</f>
        <v>68700</v>
      </c>
      <c r="H36" s="171">
        <f t="shared" ref="H36:I36" si="9">E16+$I$25</f>
        <v>68700</v>
      </c>
      <c r="I36" s="172">
        <f t="shared" si="9"/>
        <v>68700</v>
      </c>
    </row>
    <row r="37" spans="1:9" ht="21" customHeight="1" x14ac:dyDescent="0.15">
      <c r="A37" s="167" t="s">
        <v>80</v>
      </c>
      <c r="B37" s="168"/>
      <c r="C37" s="169"/>
      <c r="D37" s="170">
        <f>D16+$F$26</f>
        <v>76500</v>
      </c>
      <c r="E37" s="171">
        <f t="shared" ref="E37:F37" si="10">E16+$F$26</f>
        <v>76500</v>
      </c>
      <c r="F37" s="172">
        <f t="shared" si="10"/>
        <v>76500</v>
      </c>
      <c r="G37" s="170">
        <f>D16+$I$26</f>
        <v>90000</v>
      </c>
      <c r="H37" s="171">
        <f t="shared" ref="H37:I37" si="11">E16+$I$26</f>
        <v>90000</v>
      </c>
      <c r="I37" s="172">
        <f t="shared" si="11"/>
        <v>90000</v>
      </c>
    </row>
    <row r="38" spans="1:9" ht="21" customHeight="1" thickBot="1" x14ac:dyDescent="0.2">
      <c r="A38" s="167" t="s">
        <v>81</v>
      </c>
      <c r="B38" s="173"/>
      <c r="C38" s="174"/>
      <c r="D38" s="175">
        <f>D16+$F$27</f>
        <v>94950</v>
      </c>
      <c r="E38" s="176">
        <f t="shared" ref="E38:F38" si="12">E16+$F$27</f>
        <v>94950</v>
      </c>
      <c r="F38" s="177">
        <f t="shared" si="12"/>
        <v>94950</v>
      </c>
      <c r="G38" s="175">
        <f>D16+$I$27</f>
        <v>109950</v>
      </c>
      <c r="H38" s="176">
        <f t="shared" ref="H38:I38" si="13">E16+$I$27</f>
        <v>109950</v>
      </c>
      <c r="I38" s="177">
        <f t="shared" si="13"/>
        <v>109950</v>
      </c>
    </row>
    <row r="39" spans="1:9" ht="21" customHeight="1" x14ac:dyDescent="0.15">
      <c r="A39" s="80" t="s">
        <v>82</v>
      </c>
      <c r="B39" s="163"/>
      <c r="C39" s="155"/>
      <c r="D39" s="164">
        <f>D17+$F$27</f>
        <v>96158</v>
      </c>
      <c r="E39" s="165">
        <f t="shared" ref="E39:F39" si="14">E17+$F$27</f>
        <v>98422</v>
      </c>
      <c r="F39" s="166">
        <f t="shared" si="14"/>
        <v>100653</v>
      </c>
      <c r="G39" s="164">
        <f>D17+$I$27</f>
        <v>111158</v>
      </c>
      <c r="H39" s="165">
        <f t="shared" ref="H39:I39" si="15">E17+$I$27</f>
        <v>113422</v>
      </c>
      <c r="I39" s="166">
        <f t="shared" si="15"/>
        <v>115653</v>
      </c>
    </row>
    <row r="40" spans="1:9" ht="21" customHeight="1" x14ac:dyDescent="0.15">
      <c r="A40" s="81" t="s">
        <v>83</v>
      </c>
      <c r="B40" s="168"/>
      <c r="C40" s="169"/>
      <c r="D40" s="170">
        <f>D18+$F$27</f>
        <v>114750</v>
      </c>
      <c r="E40" s="171">
        <f>E18+$F$27</f>
        <v>114750</v>
      </c>
      <c r="F40" s="172">
        <f>F18+$F$27</f>
        <v>114750</v>
      </c>
      <c r="G40" s="170">
        <f>D18+$I$27</f>
        <v>129750</v>
      </c>
      <c r="H40" s="171">
        <f>E18+$I$27</f>
        <v>129750</v>
      </c>
      <c r="I40" s="172">
        <f>F18+$I$27</f>
        <v>129750</v>
      </c>
    </row>
    <row r="41" spans="1:9" ht="21" customHeight="1" thickBot="1" x14ac:dyDescent="0.2">
      <c r="A41" s="179" t="s">
        <v>84</v>
      </c>
      <c r="B41" s="173"/>
      <c r="C41" s="174"/>
      <c r="D41" s="175">
        <f>D19+$F$27</f>
        <v>147774</v>
      </c>
      <c r="E41" s="176">
        <f>E19+$F$27</f>
        <v>154566</v>
      </c>
      <c r="F41" s="177">
        <f>F19+$F$27</f>
        <v>161259</v>
      </c>
      <c r="G41" s="175">
        <f>D19+$I$27</f>
        <v>162774</v>
      </c>
      <c r="H41" s="176">
        <f>E19+$I$27</f>
        <v>169566</v>
      </c>
      <c r="I41" s="177">
        <f>F19+$I$27</f>
        <v>176259</v>
      </c>
    </row>
  </sheetData>
  <mergeCells count="16">
    <mergeCell ref="A8:C8"/>
    <mergeCell ref="A29:C30"/>
    <mergeCell ref="A14:A20"/>
    <mergeCell ref="G14:G20"/>
    <mergeCell ref="B23:C23"/>
    <mergeCell ref="B24:C24"/>
    <mergeCell ref="B25:C25"/>
    <mergeCell ref="B26:C26"/>
    <mergeCell ref="B27:C27"/>
    <mergeCell ref="A21:C22"/>
    <mergeCell ref="A7:C7"/>
    <mergeCell ref="A2:C2"/>
    <mergeCell ref="A3:C3"/>
    <mergeCell ref="A4:C4"/>
    <mergeCell ref="A5:C5"/>
    <mergeCell ref="A6:C6"/>
  </mergeCells>
  <phoneticPr fontId="4"/>
  <printOptions horizontalCentered="1"/>
  <pageMargins left="0.23622047244094491" right="0.23622047244094491" top="0.74803149606299213" bottom="0.35433070866141736" header="0.31496062992125984" footer="0.31496062992125984"/>
  <pageSetup paperSize="9" scale="98" orientation="portrait" r:id="rId1"/>
  <ignoredErrors>
    <ignoredError sqref="D9:F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0A02-7ACB-4BFE-9EB0-A9A17B90C405}">
  <dimension ref="A1:H39"/>
  <sheetViews>
    <sheetView showGridLines="0" tabSelected="1" view="pageBreakPreview" topLeftCell="A25" zoomScaleNormal="100" zoomScaleSheetLayoutView="100" workbookViewId="0">
      <selection activeCell="K7" sqref="K7"/>
    </sheetView>
  </sheetViews>
  <sheetFormatPr defaultRowHeight="18" customHeight="1" x14ac:dyDescent="0.15"/>
  <cols>
    <col min="1" max="2" width="5.125" style="83" customWidth="1"/>
    <col min="3" max="3" width="21.75" style="83" customWidth="1"/>
    <col min="4" max="6" width="10" style="83" customWidth="1"/>
    <col min="7" max="7" width="9" style="83"/>
    <col min="8" max="8" width="9.5" style="83" bestFit="1" customWidth="1"/>
    <col min="9" max="16384" width="9" style="83"/>
  </cols>
  <sheetData>
    <row r="1" spans="1:8" ht="18" customHeight="1" x14ac:dyDescent="0.15">
      <c r="A1" s="82" t="s">
        <v>90</v>
      </c>
      <c r="B1" s="1"/>
      <c r="F1" s="83" t="s">
        <v>91</v>
      </c>
    </row>
    <row r="2" spans="1:8" ht="18" customHeight="1" thickBot="1" x14ac:dyDescent="0.2">
      <c r="A2" s="82" t="s">
        <v>92</v>
      </c>
      <c r="B2" s="82"/>
      <c r="F2" s="83" t="s">
        <v>30</v>
      </c>
    </row>
    <row r="3" spans="1:8" ht="14.25" x14ac:dyDescent="0.15">
      <c r="A3" s="240" t="s">
        <v>93</v>
      </c>
      <c r="B3" s="202"/>
      <c r="C3" s="203"/>
      <c r="D3" s="86" t="s">
        <v>31</v>
      </c>
      <c r="E3" s="86" t="s">
        <v>31</v>
      </c>
      <c r="F3" s="87" t="s">
        <v>31</v>
      </c>
    </row>
    <row r="4" spans="1:8" ht="15" thickBot="1" x14ac:dyDescent="0.2">
      <c r="A4" s="204" t="s">
        <v>32</v>
      </c>
      <c r="B4" s="205"/>
      <c r="C4" s="206"/>
      <c r="D4" s="90">
        <v>3</v>
      </c>
      <c r="E4" s="90">
        <v>4</v>
      </c>
      <c r="F4" s="91">
        <v>5</v>
      </c>
    </row>
    <row r="5" spans="1:8" ht="18" customHeight="1" x14ac:dyDescent="0.15">
      <c r="A5" s="207" t="s">
        <v>94</v>
      </c>
      <c r="B5" s="208"/>
      <c r="C5" s="209"/>
      <c r="D5" s="93">
        <v>793</v>
      </c>
      <c r="E5" s="93">
        <v>862</v>
      </c>
      <c r="F5" s="134">
        <v>929</v>
      </c>
    </row>
    <row r="6" spans="1:8" ht="18" customHeight="1" x14ac:dyDescent="0.15">
      <c r="A6" s="198" t="s">
        <v>34</v>
      </c>
      <c r="B6" s="199"/>
      <c r="C6" s="200"/>
      <c r="D6" s="97">
        <v>46</v>
      </c>
      <c r="E6" s="97">
        <v>46</v>
      </c>
      <c r="F6" s="98">
        <v>46</v>
      </c>
    </row>
    <row r="7" spans="1:8" ht="18" customHeight="1" x14ac:dyDescent="0.15">
      <c r="A7" s="198" t="s">
        <v>95</v>
      </c>
      <c r="B7" s="199"/>
      <c r="C7" s="200"/>
      <c r="D7" s="97">
        <v>33</v>
      </c>
      <c r="E7" s="97">
        <v>33</v>
      </c>
      <c r="F7" s="98">
        <v>33</v>
      </c>
    </row>
    <row r="8" spans="1:8" ht="18" customHeight="1" x14ac:dyDescent="0.15">
      <c r="A8" s="198" t="s">
        <v>96</v>
      </c>
      <c r="B8" s="199"/>
      <c r="C8" s="200"/>
      <c r="D8" s="97">
        <v>6</v>
      </c>
      <c r="E8" s="97">
        <v>6</v>
      </c>
      <c r="F8" s="98">
        <v>6</v>
      </c>
    </row>
    <row r="9" spans="1:8" ht="18" customHeight="1" x14ac:dyDescent="0.15">
      <c r="A9" s="210" t="s">
        <v>97</v>
      </c>
      <c r="B9" s="211"/>
      <c r="C9" s="212"/>
      <c r="D9" s="101">
        <v>13</v>
      </c>
      <c r="E9" s="101">
        <v>13</v>
      </c>
      <c r="F9" s="102">
        <v>13</v>
      </c>
    </row>
    <row r="10" spans="1:8" ht="18" customHeight="1" x14ac:dyDescent="0.15">
      <c r="A10" s="103" t="s">
        <v>38</v>
      </c>
      <c r="B10" s="104"/>
      <c r="C10" s="105"/>
      <c r="D10" s="107">
        <f>SUM(D5:D9)</f>
        <v>891</v>
      </c>
      <c r="E10" s="107">
        <f>SUM(E5:E9)</f>
        <v>960</v>
      </c>
      <c r="F10" s="108">
        <f>SUM(F5:F9)</f>
        <v>1027</v>
      </c>
    </row>
    <row r="11" spans="1:8" ht="18" customHeight="1" thickBot="1" x14ac:dyDescent="0.2">
      <c r="A11" s="109" t="s">
        <v>98</v>
      </c>
      <c r="B11" s="110"/>
      <c r="C11" s="111"/>
      <c r="D11" s="113">
        <f t="shared" ref="D11:F11" si="0">30*D10</f>
        <v>26730</v>
      </c>
      <c r="E11" s="113">
        <f t="shared" si="0"/>
        <v>28800</v>
      </c>
      <c r="F11" s="114">
        <f t="shared" si="0"/>
        <v>30810</v>
      </c>
    </row>
    <row r="12" spans="1:8" ht="18" customHeight="1" x14ac:dyDescent="0.15">
      <c r="A12" s="115" t="s">
        <v>99</v>
      </c>
      <c r="B12" s="116"/>
      <c r="C12" s="117"/>
      <c r="D12" s="119">
        <f>8.3%*D11</f>
        <v>2218.59</v>
      </c>
      <c r="E12" s="119">
        <f>8.3%*E11</f>
        <v>2390.4</v>
      </c>
      <c r="F12" s="120">
        <f>8.3%*F11</f>
        <v>2557.23</v>
      </c>
    </row>
    <row r="13" spans="1:8" ht="18" customHeight="1" thickBot="1" x14ac:dyDescent="0.2">
      <c r="A13" s="241" t="s">
        <v>100</v>
      </c>
      <c r="B13" s="242"/>
      <c r="C13" s="243"/>
      <c r="D13" s="106">
        <f>2.7%*D11</f>
        <v>721.71</v>
      </c>
      <c r="E13" s="107">
        <f>2.7%*E11</f>
        <v>777.60000000000014</v>
      </c>
      <c r="F13" s="108">
        <f t="shared" ref="F13" si="1">2.7%*F11</f>
        <v>831.87000000000012</v>
      </c>
    </row>
    <row r="14" spans="1:8" ht="18" customHeight="1" thickBot="1" x14ac:dyDescent="0.2">
      <c r="A14" s="244" t="s">
        <v>41</v>
      </c>
      <c r="B14" s="245"/>
      <c r="C14" s="181"/>
      <c r="D14" s="246">
        <f>SUM(D11:D13)</f>
        <v>29670.3</v>
      </c>
      <c r="E14" s="246">
        <f>SUM(E11:E13)</f>
        <v>31968</v>
      </c>
      <c r="F14" s="247">
        <f>SUM(F11:F13)</f>
        <v>34199.100000000006</v>
      </c>
    </row>
    <row r="15" spans="1:8" ht="21.75" customHeight="1" x14ac:dyDescent="0.15">
      <c r="A15" s="219" t="s">
        <v>101</v>
      </c>
      <c r="B15" s="132" t="s">
        <v>43</v>
      </c>
      <c r="C15" s="133" t="s">
        <v>47</v>
      </c>
      <c r="D15" s="151">
        <f>IF(D14&gt;=$H$15,$H$15,D14)</f>
        <v>15000</v>
      </c>
      <c r="E15" s="93">
        <f t="shared" ref="E15:F15" si="2">IF(E14&gt;=$H$15,$H$15,E14)</f>
        <v>15000</v>
      </c>
      <c r="F15" s="134">
        <f t="shared" si="2"/>
        <v>15000</v>
      </c>
      <c r="G15" s="223" t="s">
        <v>102</v>
      </c>
      <c r="H15" s="134">
        <v>15000</v>
      </c>
    </row>
    <row r="16" spans="1:8" ht="21.75" customHeight="1" x14ac:dyDescent="0.15">
      <c r="A16" s="221"/>
      <c r="B16" s="135" t="s">
        <v>46</v>
      </c>
      <c r="C16" s="136" t="s">
        <v>49</v>
      </c>
      <c r="D16" s="96">
        <f>IF(D14&gt;=$H$16,$H$16,D14)</f>
        <v>24600</v>
      </c>
      <c r="E16" s="97">
        <f t="shared" ref="E16:F16" si="3">IF(E14&gt;=$H$16,$H$16,E14)</f>
        <v>24600</v>
      </c>
      <c r="F16" s="98">
        <f t="shared" si="3"/>
        <v>24600</v>
      </c>
      <c r="G16" s="248"/>
      <c r="H16" s="98">
        <v>24600</v>
      </c>
    </row>
    <row r="17" spans="1:8" ht="21.75" customHeight="1" x14ac:dyDescent="0.15">
      <c r="A17" s="220"/>
      <c r="B17" s="135" t="s">
        <v>48</v>
      </c>
      <c r="C17" s="136" t="s">
        <v>51</v>
      </c>
      <c r="D17" s="96">
        <f>IF(D14&gt;=$H$17,$H$17,D14)</f>
        <v>29670.3</v>
      </c>
      <c r="E17" s="97">
        <f t="shared" ref="E17:F17" si="4">IF(E14&gt;=$H$17,$H$17,E14)</f>
        <v>31968</v>
      </c>
      <c r="F17" s="98">
        <f t="shared" si="4"/>
        <v>34199.100000000006</v>
      </c>
      <c r="G17" s="248"/>
      <c r="H17" s="98">
        <v>44400</v>
      </c>
    </row>
    <row r="18" spans="1:8" ht="21.75" customHeight="1" x14ac:dyDescent="0.15">
      <c r="A18" s="220"/>
      <c r="B18" s="249" t="s">
        <v>50</v>
      </c>
      <c r="C18" s="136" t="s">
        <v>103</v>
      </c>
      <c r="D18" s="96">
        <f>IF(D14*2&gt;=$H$18,$H$18,D14*2)</f>
        <v>44400</v>
      </c>
      <c r="E18" s="97">
        <f t="shared" ref="E18:F18" si="5">IF(E14*2&gt;=$H$18,$H$18,E14*2)</f>
        <v>44400</v>
      </c>
      <c r="F18" s="98">
        <f t="shared" si="5"/>
        <v>44400</v>
      </c>
      <c r="G18" s="248"/>
      <c r="H18" s="98">
        <v>44400</v>
      </c>
    </row>
    <row r="19" spans="1:8" ht="21.75" customHeight="1" x14ac:dyDescent="0.15">
      <c r="A19" s="220"/>
      <c r="B19" s="137" t="s">
        <v>52</v>
      </c>
      <c r="C19" s="136" t="s">
        <v>104</v>
      </c>
      <c r="D19" s="96">
        <f>IF(D14*3&gt;=$H$19,$H$19,D14*3)</f>
        <v>89010.9</v>
      </c>
      <c r="E19" s="97">
        <f t="shared" ref="E19:F19" si="6">IF(E14*3&gt;=$H$19,$H$19,E14*3)</f>
        <v>93000</v>
      </c>
      <c r="F19" s="98">
        <f t="shared" si="6"/>
        <v>93000</v>
      </c>
      <c r="G19" s="248"/>
      <c r="H19" s="98">
        <v>93000</v>
      </c>
    </row>
    <row r="20" spans="1:8" ht="21.75" customHeight="1" thickBot="1" x14ac:dyDescent="0.2">
      <c r="A20" s="222"/>
      <c r="B20" s="139" t="s">
        <v>54</v>
      </c>
      <c r="C20" s="140" t="s">
        <v>57</v>
      </c>
      <c r="D20" s="141">
        <f>IF(D14*3&gt;=$H$20,$H$20,D14*3)</f>
        <v>89010.9</v>
      </c>
      <c r="E20" s="138">
        <f>IF(E14*3&gt;=$H$20,$H$20,E14*3)</f>
        <v>95904</v>
      </c>
      <c r="F20" s="142">
        <f>IF(F14*3&gt;=$H$20,$H$20,F14*3)</f>
        <v>102597.30000000002</v>
      </c>
      <c r="G20" s="225"/>
      <c r="H20" s="142">
        <v>140100</v>
      </c>
    </row>
    <row r="21" spans="1:8" ht="22.5" customHeight="1" thickBot="1" x14ac:dyDescent="0.2">
      <c r="A21" s="250" t="s">
        <v>105</v>
      </c>
      <c r="B21" s="251"/>
      <c r="C21" s="252"/>
      <c r="D21" s="148" t="s">
        <v>60</v>
      </c>
      <c r="E21" s="149" t="s">
        <v>61</v>
      </c>
      <c r="F21" s="150" t="s">
        <v>62</v>
      </c>
    </row>
    <row r="22" spans="1:8" ht="34.5" customHeight="1" x14ac:dyDescent="0.15">
      <c r="A22" s="132" t="s">
        <v>63</v>
      </c>
      <c r="B22" s="226" t="s">
        <v>66</v>
      </c>
      <c r="C22" s="227"/>
      <c r="D22" s="151">
        <v>390</v>
      </c>
      <c r="E22" s="93">
        <v>820</v>
      </c>
      <c r="F22" s="134">
        <f>(D22+E22)*30</f>
        <v>36300</v>
      </c>
    </row>
    <row r="23" spans="1:8" ht="34.5" customHeight="1" x14ac:dyDescent="0.15">
      <c r="A23" s="137" t="s">
        <v>65</v>
      </c>
      <c r="B23" s="253" t="s">
        <v>106</v>
      </c>
      <c r="C23" s="254"/>
      <c r="D23" s="96">
        <v>650</v>
      </c>
      <c r="E23" s="97">
        <v>1310</v>
      </c>
      <c r="F23" s="98">
        <f>(D23+E23)*30</f>
        <v>58800</v>
      </c>
    </row>
    <row r="24" spans="1:8" ht="34.5" customHeight="1" x14ac:dyDescent="0.15">
      <c r="A24" s="137" t="s">
        <v>67</v>
      </c>
      <c r="B24" s="253" t="s">
        <v>69</v>
      </c>
      <c r="C24" s="254"/>
      <c r="D24" s="96">
        <v>1360</v>
      </c>
      <c r="E24" s="97">
        <v>1310</v>
      </c>
      <c r="F24" s="98">
        <f>(D24+E24)*30</f>
        <v>80100</v>
      </c>
    </row>
    <row r="25" spans="1:8" ht="34.5" customHeight="1" thickBot="1" x14ac:dyDescent="0.2">
      <c r="A25" s="139" t="s">
        <v>68</v>
      </c>
      <c r="B25" s="232" t="s">
        <v>71</v>
      </c>
      <c r="C25" s="233"/>
      <c r="D25" s="141">
        <v>1445</v>
      </c>
      <c r="E25" s="138">
        <v>2006</v>
      </c>
      <c r="F25" s="142">
        <f>(D25+E25)*30</f>
        <v>103530</v>
      </c>
    </row>
    <row r="26" spans="1:8" ht="18" customHeight="1" thickBot="1" x14ac:dyDescent="0.2">
      <c r="A26" s="255" t="s">
        <v>85</v>
      </c>
      <c r="B26" s="84"/>
      <c r="C26" s="256"/>
      <c r="D26" s="257"/>
      <c r="E26" s="257"/>
      <c r="F26" s="257"/>
    </row>
    <row r="27" spans="1:8" ht="14.25" x14ac:dyDescent="0.15">
      <c r="A27" s="213" t="s">
        <v>72</v>
      </c>
      <c r="B27" s="214"/>
      <c r="C27" s="215"/>
      <c r="D27" s="86" t="s">
        <v>73</v>
      </c>
      <c r="E27" s="86" t="s">
        <v>31</v>
      </c>
      <c r="F27" s="87" t="s">
        <v>31</v>
      </c>
    </row>
    <row r="28" spans="1:8" ht="15" thickBot="1" x14ac:dyDescent="0.2">
      <c r="A28" s="216"/>
      <c r="B28" s="217"/>
      <c r="C28" s="218"/>
      <c r="D28" s="90">
        <v>3</v>
      </c>
      <c r="E28" s="90">
        <v>4</v>
      </c>
      <c r="F28" s="91">
        <v>5</v>
      </c>
    </row>
    <row r="29" spans="1:8" ht="18" customHeight="1" x14ac:dyDescent="0.15">
      <c r="A29" s="162" t="s">
        <v>74</v>
      </c>
      <c r="B29" s="163"/>
      <c r="C29" s="155"/>
      <c r="D29" s="164">
        <f>D15+$F$22</f>
        <v>51300</v>
      </c>
      <c r="E29" s="165">
        <f t="shared" ref="E29:F29" si="7">E15+$F$22</f>
        <v>51300</v>
      </c>
      <c r="F29" s="166">
        <f t="shared" si="7"/>
        <v>51300</v>
      </c>
    </row>
    <row r="30" spans="1:8" ht="18" customHeight="1" x14ac:dyDescent="0.15">
      <c r="A30" s="167" t="s">
        <v>107</v>
      </c>
      <c r="B30" s="168"/>
      <c r="C30" s="169"/>
      <c r="D30" s="170">
        <f>D15+$F$23</f>
        <v>73800</v>
      </c>
      <c r="E30" s="171">
        <f t="shared" ref="E30:F30" si="8">E15+$F$23</f>
        <v>73800</v>
      </c>
      <c r="F30" s="172">
        <f t="shared" si="8"/>
        <v>73800</v>
      </c>
    </row>
    <row r="31" spans="1:8" ht="18" customHeight="1" x14ac:dyDescent="0.15">
      <c r="A31" s="167" t="s">
        <v>108</v>
      </c>
      <c r="B31" s="168"/>
      <c r="C31" s="169"/>
      <c r="D31" s="170">
        <f>D15+$F$24</f>
        <v>95100</v>
      </c>
      <c r="E31" s="171">
        <f t="shared" ref="E31:F31" si="9">E15+$F$24</f>
        <v>95100</v>
      </c>
      <c r="F31" s="172">
        <f t="shared" si="9"/>
        <v>95100</v>
      </c>
    </row>
    <row r="32" spans="1:8" ht="18" customHeight="1" thickBot="1" x14ac:dyDescent="0.2">
      <c r="A32" s="167" t="s">
        <v>109</v>
      </c>
      <c r="B32" s="173"/>
      <c r="C32" s="174"/>
      <c r="D32" s="175">
        <f>D15+$F$25</f>
        <v>118530</v>
      </c>
      <c r="E32" s="176">
        <f t="shared" ref="E32:F32" si="10">E15+$F$25</f>
        <v>118530</v>
      </c>
      <c r="F32" s="177">
        <f t="shared" si="10"/>
        <v>118530</v>
      </c>
    </row>
    <row r="33" spans="1:6" ht="18" customHeight="1" x14ac:dyDescent="0.15">
      <c r="A33" s="162" t="s">
        <v>75</v>
      </c>
      <c r="B33" s="163"/>
      <c r="C33" s="155"/>
      <c r="D33" s="164">
        <f>D$16+$F$23</f>
        <v>83400</v>
      </c>
      <c r="E33" s="165">
        <f t="shared" ref="E33:F33" si="11">E$16+$F$23</f>
        <v>83400</v>
      </c>
      <c r="F33" s="166">
        <f t="shared" si="11"/>
        <v>83400</v>
      </c>
    </row>
    <row r="34" spans="1:6" ht="18" customHeight="1" x14ac:dyDescent="0.15">
      <c r="A34" s="167" t="s">
        <v>110</v>
      </c>
      <c r="B34" s="168"/>
      <c r="C34" s="169"/>
      <c r="D34" s="170">
        <f>D16+$F$24</f>
        <v>104700</v>
      </c>
      <c r="E34" s="171">
        <f t="shared" ref="E34:F34" si="12">E16+$F$24</f>
        <v>104700</v>
      </c>
      <c r="F34" s="172">
        <f t="shared" si="12"/>
        <v>104700</v>
      </c>
    </row>
    <row r="35" spans="1:6" ht="18" customHeight="1" thickBot="1" x14ac:dyDescent="0.2">
      <c r="A35" s="167" t="s">
        <v>111</v>
      </c>
      <c r="B35" s="173"/>
      <c r="C35" s="174"/>
      <c r="D35" s="175">
        <f>D16+$F$25</f>
        <v>128130</v>
      </c>
      <c r="E35" s="176">
        <f t="shared" ref="E35:F39" si="13">E16+$F$25</f>
        <v>128130</v>
      </c>
      <c r="F35" s="177">
        <f t="shared" si="13"/>
        <v>128130</v>
      </c>
    </row>
    <row r="36" spans="1:6" ht="18" customHeight="1" x14ac:dyDescent="0.15">
      <c r="A36" s="162" t="s">
        <v>80</v>
      </c>
      <c r="B36" s="163"/>
      <c r="C36" s="155"/>
      <c r="D36" s="164">
        <f>D17+$F$25</f>
        <v>133200.29999999999</v>
      </c>
      <c r="E36" s="165">
        <f t="shared" si="13"/>
        <v>135498</v>
      </c>
      <c r="F36" s="166">
        <f t="shared" si="13"/>
        <v>137729.1</v>
      </c>
    </row>
    <row r="37" spans="1:6" ht="18" customHeight="1" x14ac:dyDescent="0.15">
      <c r="A37" s="167" t="s">
        <v>112</v>
      </c>
      <c r="B37" s="168"/>
      <c r="C37" s="169"/>
      <c r="D37" s="170">
        <f>D18+$F$25</f>
        <v>147930</v>
      </c>
      <c r="E37" s="171">
        <f t="shared" si="13"/>
        <v>147930</v>
      </c>
      <c r="F37" s="172">
        <f t="shared" si="13"/>
        <v>147930</v>
      </c>
    </row>
    <row r="38" spans="1:6" ht="18" customHeight="1" x14ac:dyDescent="0.15">
      <c r="A38" s="167" t="s">
        <v>113</v>
      </c>
      <c r="B38" s="168"/>
      <c r="C38" s="169"/>
      <c r="D38" s="170">
        <f>D19+$F$25</f>
        <v>192540.9</v>
      </c>
      <c r="E38" s="171">
        <f t="shared" si="13"/>
        <v>196530</v>
      </c>
      <c r="F38" s="172">
        <f t="shared" si="13"/>
        <v>196530</v>
      </c>
    </row>
    <row r="39" spans="1:6" ht="18" customHeight="1" thickBot="1" x14ac:dyDescent="0.2">
      <c r="A39" s="258" t="s">
        <v>114</v>
      </c>
      <c r="B39" s="173"/>
      <c r="C39" s="174"/>
      <c r="D39" s="175">
        <f>D20+$F$25</f>
        <v>192540.9</v>
      </c>
      <c r="E39" s="176">
        <f t="shared" si="13"/>
        <v>199434</v>
      </c>
      <c r="F39" s="177">
        <f t="shared" si="13"/>
        <v>206127.30000000002</v>
      </c>
    </row>
  </sheetData>
  <mergeCells count="14">
    <mergeCell ref="B25:C25"/>
    <mergeCell ref="A27:C28"/>
    <mergeCell ref="A9:C9"/>
    <mergeCell ref="A15:A20"/>
    <mergeCell ref="G15:G20"/>
    <mergeCell ref="B22:C22"/>
    <mergeCell ref="B23:C23"/>
    <mergeCell ref="B24:C24"/>
    <mergeCell ref="A3:C3"/>
    <mergeCell ref="A4:C4"/>
    <mergeCell ref="A5:C5"/>
    <mergeCell ref="A6:C6"/>
    <mergeCell ref="A7:C7"/>
    <mergeCell ref="A8:C8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102" orientation="portrait" r:id="rId1"/>
  <ignoredErrors>
    <ignoredError sqref="D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施設入所</vt:lpstr>
      <vt:lpstr>施設入所H26.4</vt:lpstr>
      <vt:lpstr>R3.8～ くつろぎ従来型</vt:lpstr>
      <vt:lpstr>R3.8 ～ユニット型個室</vt:lpstr>
      <vt:lpstr>'R3.8 ～ユニット型個室'!Print_Area</vt:lpstr>
      <vt:lpstr>'R3.8～ くつろぎ従来型'!Print_Area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pc13</cp:lastModifiedBy>
  <cp:lastPrinted>2021-07-30T05:35:07Z</cp:lastPrinted>
  <dcterms:created xsi:type="dcterms:W3CDTF">2013-01-23T05:29:55Z</dcterms:created>
  <dcterms:modified xsi:type="dcterms:W3CDTF">2021-09-13T01:18:19Z</dcterms:modified>
</cp:coreProperties>
</file>